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4635" windowHeight="2580" activeTab="1"/>
  </bookViews>
  <sheets>
    <sheet name="plan prihoda 2020" sheetId="1" r:id="rId1"/>
    <sheet name="plan rashoda 2020" sheetId="2" r:id="rId2"/>
    <sheet name="Sheet1" sheetId="3" r:id="rId3"/>
  </sheets>
  <definedNames>
    <definedName name="_xlnm.Print_Area" localSheetId="0">'plan prihoda 2020'!$A$1:$H$133</definedName>
    <definedName name="_xlnm.Print_Area" localSheetId="1">'plan rashoda 2020'!$A$1:$H$214</definedName>
  </definedNames>
  <calcPr fullCalcOnLoad="1"/>
</workbook>
</file>

<file path=xl/comments2.xml><?xml version="1.0" encoding="utf-8"?>
<comments xmlns="http://schemas.openxmlformats.org/spreadsheetml/2006/main">
  <authors>
    <author>PAVO ZOVKO</author>
  </authors>
  <commentList>
    <comment ref="C79" authorId="0">
      <text>
        <r>
          <rPr>
            <b/>
            <sz val="8"/>
            <rFont val="Tahoma"/>
            <family val="0"/>
          </rPr>
          <t>PAVO ZOVKO:</t>
        </r>
        <r>
          <rPr>
            <sz val="8"/>
            <rFont val="Tahoma"/>
            <family val="0"/>
          </rPr>
          <t xml:space="preserve">
održavanje vozila,zgrade i opreme (računala,telefoni)</t>
        </r>
      </text>
    </comment>
    <comment ref="C96" authorId="0">
      <text>
        <r>
          <rPr>
            <b/>
            <sz val="8"/>
            <rFont val="Tahoma"/>
            <family val="0"/>
          </rPr>
          <t>PAVO ZOVKO:</t>
        </r>
        <r>
          <rPr>
            <sz val="8"/>
            <rFont val="Tahoma"/>
            <family val="0"/>
          </rPr>
          <t xml:space="preserve">
usluge medija,tiskanja,pravne ,stručno usavršavanje (seminari, str. Ispiti,reprezentacija,kompjutorske usluge,usluge prijevoda,tehnički prijemi,medic. Usluge, izborno povjerenstvo...</t>
        </r>
      </text>
    </comment>
    <comment ref="C47" authorId="0">
      <text>
        <r>
          <rPr>
            <b/>
            <sz val="8"/>
            <rFont val="Tahoma"/>
            <family val="0"/>
          </rPr>
          <t>PAVO ZOVKO:</t>
        </r>
        <r>
          <rPr>
            <sz val="8"/>
            <rFont val="Tahoma"/>
            <family val="0"/>
          </rPr>
          <t xml:space="preserve">
Telefonski računi, mobiteli, Internet. </t>
        </r>
      </text>
    </comment>
  </commentList>
</comments>
</file>

<file path=xl/sharedStrings.xml><?xml version="1.0" encoding="utf-8"?>
<sst xmlns="http://schemas.openxmlformats.org/spreadsheetml/2006/main" count="366" uniqueCount="334">
  <si>
    <t xml:space="preserve"> </t>
  </si>
  <si>
    <t>Ekonomski kod</t>
  </si>
  <si>
    <t>Opis</t>
  </si>
  <si>
    <t>Plan 2008</t>
  </si>
  <si>
    <t>Ostvarenje 2008</t>
  </si>
  <si>
    <t>Indeks 8/5</t>
  </si>
  <si>
    <t>Izdaci za materijal i usluge</t>
  </si>
  <si>
    <t>Putni troškovi</t>
  </si>
  <si>
    <t>Izdaci za komunalne usluge</t>
  </si>
  <si>
    <t>Izdaci za unajmljivanje</t>
  </si>
  <si>
    <t>Izdaci za tekuće održavanje</t>
  </si>
  <si>
    <t>Kapitalni izdaci</t>
  </si>
  <si>
    <t>Nabava opreme</t>
  </si>
  <si>
    <t>Rekonstrukcija i investic.održ.</t>
  </si>
  <si>
    <t>UKUPNI RASHODI</t>
  </si>
  <si>
    <t>Prihodi od poreza</t>
  </si>
  <si>
    <t>Porezi na imovinu</t>
  </si>
  <si>
    <t>Porezi na promet i usluge</t>
  </si>
  <si>
    <t>Neporezni prihodi</t>
  </si>
  <si>
    <t>Prihodi od podu.aktivn.i imovine</t>
  </si>
  <si>
    <t>Prihod od iznajmlj.i poduz.aktivno.</t>
  </si>
  <si>
    <t>Prihod od  imovine</t>
  </si>
  <si>
    <t>Naknade, pristojbe i kazne</t>
  </si>
  <si>
    <t>Općinske administrativne pristojbe</t>
  </si>
  <si>
    <t>Tekuće potpore</t>
  </si>
  <si>
    <t>Potpore od ostalih razina vlasti</t>
  </si>
  <si>
    <t>UKUPNI PRIHODI I PRIMICI</t>
  </si>
  <si>
    <t>Ostvarenje 2008.</t>
  </si>
  <si>
    <t>Indeks 5/3</t>
  </si>
  <si>
    <t>naknada za korištenje podataka-katastar</t>
  </si>
  <si>
    <t>naknade iz osiguranja za zaštitu od požara</t>
  </si>
  <si>
    <t>Općinske komunalne pristojbe</t>
  </si>
  <si>
    <t>Porez na dohodak</t>
  </si>
  <si>
    <t xml:space="preserve">Ostali porezi </t>
  </si>
  <si>
    <t>ostale komunalne naknade</t>
  </si>
  <si>
    <t>Ostali prihodi</t>
  </si>
  <si>
    <t>Kapitalne potpore</t>
  </si>
  <si>
    <t>Kapitalne potpore od ostalih razina vlasti</t>
  </si>
  <si>
    <t>PRIHODI</t>
  </si>
  <si>
    <t>Porezi na dobit pojedinca i poduzeća</t>
  </si>
  <si>
    <t>Porez na dobit građana</t>
  </si>
  <si>
    <t>Porez na prihod od imovine</t>
  </si>
  <si>
    <t>Porez na dobit od profes. djelatnosti</t>
  </si>
  <si>
    <t>Porez na plaće(zaostale uplate)</t>
  </si>
  <si>
    <t xml:space="preserve">Porez na dodatna primanja(zaost.uplate) </t>
  </si>
  <si>
    <t>Porezi na plaće i radnu snagu</t>
  </si>
  <si>
    <t>Porezi na plaće</t>
  </si>
  <si>
    <t>Porezi na plaću</t>
  </si>
  <si>
    <t>Porez na imovinu</t>
  </si>
  <si>
    <t>Stalni porez na imovinu</t>
  </si>
  <si>
    <t>Porez na imovinu od pravnih osoba</t>
  </si>
  <si>
    <t>Porez na imovinu za motorna vozila</t>
  </si>
  <si>
    <t>Porez na financ.i kapitalne transakcije</t>
  </si>
  <si>
    <t>Porez na promet nepokretnosti-pravne osobe</t>
  </si>
  <si>
    <t>Porez na promet nepokretnosti-fizičke osobe</t>
  </si>
  <si>
    <t>Porez na promet proizvoda(zaostale uplate)</t>
  </si>
  <si>
    <t>Porez na promet proizvoda i usluga</t>
  </si>
  <si>
    <t>Porez na promet proizvoda po tar.bro.</t>
  </si>
  <si>
    <t>Porez na promet usluga</t>
  </si>
  <si>
    <t xml:space="preserve">Porez na dohodak od fizič.osoba od imovine </t>
  </si>
  <si>
    <t xml:space="preserve">Porez na dohodak od fizič.osoba od ulag kap </t>
  </si>
  <si>
    <t xml:space="preserve">Porez na dohodak od fizič.osoba-sam. djel. </t>
  </si>
  <si>
    <t xml:space="preserve">Porez na dohodak od fizič.osoba-nesam.djel. </t>
  </si>
  <si>
    <t xml:space="preserve">Porez na dohodak od fizič.osoba-dobici nagr  </t>
  </si>
  <si>
    <t>Porez na dohodak od drugih sam. djelatnosti</t>
  </si>
  <si>
    <t>Porez na dohodak po konačnom obračunu</t>
  </si>
  <si>
    <t>Prihodi od neiz.poreza - Direkcija za ceste</t>
  </si>
  <si>
    <t xml:space="preserve">Prihodi od neizravnih poreza </t>
  </si>
  <si>
    <t>Prihodi od neizr. poreza koji pripadaju općini</t>
  </si>
  <si>
    <t>Prihodi od neizr. poreza koji pri.općini</t>
  </si>
  <si>
    <t>Prihodi od iznajmljivanja</t>
  </si>
  <si>
    <t>Prihodi od iznajmljiva. posl prostora i lokacija</t>
  </si>
  <si>
    <t>Prihodi od iznajmljivanja vozila</t>
  </si>
  <si>
    <t>Ostali prihodi od  imovine-prodaja zemljišta</t>
  </si>
  <si>
    <t>Ostali prihodi od fin.i nemate.imovine</t>
  </si>
  <si>
    <t>Komunalne pristojbe</t>
  </si>
  <si>
    <t>Administrativne pristojbe</t>
  </si>
  <si>
    <t>Ostale proračunske naknade i pristo.</t>
  </si>
  <si>
    <t>Općinske naknade za zemlj.i izgradnju</t>
  </si>
  <si>
    <t>Naknada za osiguranje od požara</t>
  </si>
  <si>
    <t>Naknada za uređenje građevnog zemljišta</t>
  </si>
  <si>
    <t>Naknada za prir.pogodnosti-renta</t>
  </si>
  <si>
    <t>Naknada za tehnički pregled građevina</t>
  </si>
  <si>
    <t>Naknada za postupak legaliza.jav.povr.i građ.</t>
  </si>
  <si>
    <t>Ostale naknade</t>
  </si>
  <si>
    <t>Ostale naknade po općins. propisima</t>
  </si>
  <si>
    <t>Ekološka pristojba</t>
  </si>
  <si>
    <t>naknade za reklame na javnim površinama</t>
  </si>
  <si>
    <t>naknade za reklame na javnim površ.</t>
  </si>
  <si>
    <t>Ostale posebne naknade i pristojbe</t>
  </si>
  <si>
    <t>Cestovne naknade</t>
  </si>
  <si>
    <t xml:space="preserve">naknada za uporabu cesta za vozila pra.oso. </t>
  </si>
  <si>
    <t xml:space="preserve">naknada za uporabu cesta za vozila građana </t>
  </si>
  <si>
    <t>Posebna naknada za zašt. od pr. nep</t>
  </si>
  <si>
    <t>pos.naknada za zaštitu od pr.nep.na neto pla.</t>
  </si>
  <si>
    <t>pos.naknada za zaštitu od pr.nep.na dr.djel.</t>
  </si>
  <si>
    <t>Povrati i prihodi iz ranijeg perioda</t>
  </si>
  <si>
    <t>Ostali povrati</t>
  </si>
  <si>
    <t xml:space="preserve">Novčane kazne </t>
  </si>
  <si>
    <t>Novčane kazne po općins. propisima</t>
  </si>
  <si>
    <t>Novčane kazne po općinskim propisima</t>
  </si>
  <si>
    <t>Tekuće potpore od ost. razina vlasti</t>
  </si>
  <si>
    <t>Potpore od FBiH</t>
  </si>
  <si>
    <t>Potpore od županije/kantona</t>
  </si>
  <si>
    <t>Donacije</t>
  </si>
  <si>
    <t>Domaće donacije</t>
  </si>
  <si>
    <t>Donacije od pravnih osoba</t>
  </si>
  <si>
    <t>Kapitalne potpore od županija</t>
  </si>
  <si>
    <t>Kapitalne potpore od F BiH</t>
  </si>
  <si>
    <t>UKUPNI PRIHODI,PRIM. I ZADUŽENJA</t>
  </si>
  <si>
    <t>Tekući izdaci</t>
  </si>
  <si>
    <t>RASHODI</t>
  </si>
  <si>
    <t>Bruto plaće i naknade</t>
  </si>
  <si>
    <t>plaće i naknade bez doprinosa</t>
  </si>
  <si>
    <t>Plaće po umanjenju doprinosa</t>
  </si>
  <si>
    <t>Doprinosza mirovinsko-invalidsko osig.</t>
  </si>
  <si>
    <t>Doprinos za zdravstveno osiguranje</t>
  </si>
  <si>
    <t>Naknade troškova uposlenih</t>
  </si>
  <si>
    <t>Naknade za prijevoz i troš.smještaja</t>
  </si>
  <si>
    <t>Naknade za prijevoz sa posla na posao</t>
  </si>
  <si>
    <t>Naknade za topli obrok</t>
  </si>
  <si>
    <t>Regres za godišnji odmor</t>
  </si>
  <si>
    <t>Otpremnine zbog odlaska u mirovinu</t>
  </si>
  <si>
    <t>Jubilarne nagrade</t>
  </si>
  <si>
    <t>Pomoć u slučaju smrti</t>
  </si>
  <si>
    <t>Pomoć u slučaju teže bolesti</t>
  </si>
  <si>
    <t>Doprinosi poslodavca i ostali dop.</t>
  </si>
  <si>
    <t xml:space="preserve">Doprinosi poslodavca </t>
  </si>
  <si>
    <t xml:space="preserve">doprinos za mirovinsko-invalid. osiguranje </t>
  </si>
  <si>
    <t>doprinos za zdravstveno osiguranje</t>
  </si>
  <si>
    <t>ostali doprinosi(dop. za zaštitu od nepog.)</t>
  </si>
  <si>
    <t>Ostali doprinosi</t>
  </si>
  <si>
    <t>Putni troškovi u inozemstvo</t>
  </si>
  <si>
    <t>Putni troškovi u zemlji</t>
  </si>
  <si>
    <t>troš.prevoza u zemlji službenim sredstvima</t>
  </si>
  <si>
    <t>troškovi smještaja u zemlji</t>
  </si>
  <si>
    <t>troškovi dnevnica u inozemstvu</t>
  </si>
  <si>
    <t>troškovi smještaja u inozemstvu</t>
  </si>
  <si>
    <t>Izdaci za  energiju</t>
  </si>
  <si>
    <t>Izdaci za električnu energiju</t>
  </si>
  <si>
    <t>Izdaci za komun. usluge i komu.</t>
  </si>
  <si>
    <t>Izdaci za komunikacije</t>
  </si>
  <si>
    <t>izdaci za telefon,telefaks i teleks</t>
  </si>
  <si>
    <t>izdaci za Internet</t>
  </si>
  <si>
    <t>izdaci za mobilni telefon</t>
  </si>
  <si>
    <t>poštanske usluge</t>
  </si>
  <si>
    <t xml:space="preserve">Nabava materijala  </t>
  </si>
  <si>
    <t>Administrativni materijal</t>
  </si>
  <si>
    <t>izdaci za obrasce i papir</t>
  </si>
  <si>
    <t>izdaci za geodetski materijal</t>
  </si>
  <si>
    <t>uredski materijal</t>
  </si>
  <si>
    <t>auto gume</t>
  </si>
  <si>
    <t>Obrazovni materijal</t>
  </si>
  <si>
    <t>izdaci za obrazovna pomagala</t>
  </si>
  <si>
    <t>Ostali materijal posebne namjene</t>
  </si>
  <si>
    <t>izdaci za odjeću,uniformr i platno</t>
  </si>
  <si>
    <t>roba za bife</t>
  </si>
  <si>
    <t>materijal za čišćenje</t>
  </si>
  <si>
    <t>ostali izdaci za materijal</t>
  </si>
  <si>
    <t>Izdaci za usluge prijevoza i goriva</t>
  </si>
  <si>
    <t>gorivo za prijevoz</t>
  </si>
  <si>
    <t xml:space="preserve">gorivo </t>
  </si>
  <si>
    <t>Prijevozne usluge</t>
  </si>
  <si>
    <t>registracija motornih vozila</t>
  </si>
  <si>
    <t>usluge prijevoza</t>
  </si>
  <si>
    <t>unajmljivanje imovine</t>
  </si>
  <si>
    <t>unajmljivanje prostora ili zgrada</t>
  </si>
  <si>
    <t>Materijal za opravke i održavanje</t>
  </si>
  <si>
    <t>materijal za opravke i održavanje zgrada</t>
  </si>
  <si>
    <t>materijal za opravku i održavanje opreme</t>
  </si>
  <si>
    <t>materijal za opravku i održavanje vozila</t>
  </si>
  <si>
    <t>Usluge opravki i održavanja</t>
  </si>
  <si>
    <t>usluge opravki i održavanja opreme</t>
  </si>
  <si>
    <t>usluge opravki i održavanja vozila</t>
  </si>
  <si>
    <t>Izdaci osiguranja i banka. usluga</t>
  </si>
  <si>
    <t>Izdaci osiguranja</t>
  </si>
  <si>
    <t>izdaci za bankarske usluge</t>
  </si>
  <si>
    <t>Usluge bank. i platnog prometa</t>
  </si>
  <si>
    <t>Ugovorne i dr.posebne usluge</t>
  </si>
  <si>
    <t>Izdaci za informiranje</t>
  </si>
  <si>
    <t>usluge medija</t>
  </si>
  <si>
    <t>usluge reprezentacije</t>
  </si>
  <si>
    <t>Usluge za stručno obrazovanje</t>
  </si>
  <si>
    <t>usluge stručnog obrazovanja</t>
  </si>
  <si>
    <t>Stručne usluge</t>
  </si>
  <si>
    <t>pravne usluge</t>
  </si>
  <si>
    <t>hardverske i softverske usluge</t>
  </si>
  <si>
    <t>Zatezne kamate i troškovi spora</t>
  </si>
  <si>
    <t xml:space="preserve">Zatezne kamate </t>
  </si>
  <si>
    <t>izdaci za volonterski rad</t>
  </si>
  <si>
    <t>ostali izdaci za samostalne djel.</t>
  </si>
  <si>
    <t>Izdaci za poreze i dop.sam dj.i vjećn</t>
  </si>
  <si>
    <t>izdaci za osiguranje volontera</t>
  </si>
  <si>
    <t>dop. za zdravstvo vjećnici i povjerenstva</t>
  </si>
  <si>
    <t>dop. za mirovinsko vjećnici i povjerenstva</t>
  </si>
  <si>
    <t>porez na dohodak vjećnici i povjerenstva</t>
  </si>
  <si>
    <t>Ostale nespomenute usluge i dadž.</t>
  </si>
  <si>
    <t>izdaci za fizičko osiguranje objekta</t>
  </si>
  <si>
    <t>ostale pristojbe</t>
  </si>
  <si>
    <t>isplate stipendija</t>
  </si>
  <si>
    <t>tekući transferi iz oblasti obrazovanja</t>
  </si>
  <si>
    <t>tekući transferi političkim strankama</t>
  </si>
  <si>
    <t>tekući transferi udrugama građana</t>
  </si>
  <si>
    <t>Transferi neprofitnim organizaci.</t>
  </si>
  <si>
    <t>tekuć trans.neprofitnim organizacjama</t>
  </si>
  <si>
    <t>tekuć transfe.neprofitnim organizacjama</t>
  </si>
  <si>
    <t>ostali tek.tran.neprof. organizacijama</t>
  </si>
  <si>
    <t>ostali tekući transferi</t>
  </si>
  <si>
    <t>transf. za poseb.namjene-elemen.nepogo</t>
  </si>
  <si>
    <t>transf. pojed.za posebne namjene</t>
  </si>
  <si>
    <t>ostali transferi pojedincima</t>
  </si>
  <si>
    <t>ostali tekući transferi pojedincima</t>
  </si>
  <si>
    <t>Tekući transferi pojedincima</t>
  </si>
  <si>
    <t>Tekući transferi</t>
  </si>
  <si>
    <t>Subvencije javnim poduzećima</t>
  </si>
  <si>
    <t>ostale subvencije javnim poduzeći.</t>
  </si>
  <si>
    <t>J.P. "Broting"</t>
  </si>
  <si>
    <t>Subvencije privatnim poduzećima</t>
  </si>
  <si>
    <t>ostali tekući rashodi</t>
  </si>
  <si>
    <t>povrat više ili pogrešno uplaćenih sredstava</t>
  </si>
  <si>
    <t>izvršenje sudskih presuda</t>
  </si>
  <si>
    <t xml:space="preserve">Izdaci za kamate </t>
  </si>
  <si>
    <t>Izdaci za inozemne kamate</t>
  </si>
  <si>
    <t>rate po kreditu Svjetske banke</t>
  </si>
  <si>
    <t>Kamate na domaće pozajmljivanje</t>
  </si>
  <si>
    <t>kamate na izravno pozajmljivanje</t>
  </si>
  <si>
    <t>kamate na pozajmnice domaćih kreditora</t>
  </si>
  <si>
    <t>zatezne kamate</t>
  </si>
  <si>
    <t>TEKUĆI RASHODI</t>
  </si>
  <si>
    <t xml:space="preserve"> Kapitalni rashodi</t>
  </si>
  <si>
    <t>Kapitalni transferi</t>
  </si>
  <si>
    <t>Kapitalni transferi neprof. organ.</t>
  </si>
  <si>
    <t>Kapitalni transferi javnim poduzećima</t>
  </si>
  <si>
    <t>Kapitalni transferi javnim poduzeći.</t>
  </si>
  <si>
    <t>Izdaci za nabavu stalnih sredsta.</t>
  </si>
  <si>
    <t xml:space="preserve">Nabava zemljišta,šuma i zasada </t>
  </si>
  <si>
    <t>nabava zemljišta</t>
  </si>
  <si>
    <t>Nabava građevina</t>
  </si>
  <si>
    <t>ostali objekti</t>
  </si>
  <si>
    <t>Ostali objekti</t>
  </si>
  <si>
    <t>objekti vodovoda i kanalizacije</t>
  </si>
  <si>
    <t>sanacija deponije smeća</t>
  </si>
  <si>
    <t>Uredska oprema</t>
  </si>
  <si>
    <t>namještaj</t>
  </si>
  <si>
    <t>kompjutorska oprema</t>
  </si>
  <si>
    <t>Osnivačka ulaganja</t>
  </si>
  <si>
    <t>studije izvodljivosti i projektiranja</t>
  </si>
  <si>
    <t>Nabava stalnih sred.u obliku prava</t>
  </si>
  <si>
    <t>Rekonstrukcija i investic.održavanje</t>
  </si>
  <si>
    <t>Izdaci za otplate dugova</t>
  </si>
  <si>
    <t>Otplate domaćeg pozajmljivanja</t>
  </si>
  <si>
    <t>K A P I T A L N I    R A S H O D I</t>
  </si>
  <si>
    <t>Otplate od izravnog pozajmljivanja</t>
  </si>
  <si>
    <t>Prihodi od neiz.poreza - dir. za ceste</t>
  </si>
  <si>
    <t xml:space="preserve"> porez za zaš.od pr.nep.po Ugovor(zaostaci)</t>
  </si>
  <si>
    <t>nak.na funkcionalne prem.osig.za vatrogastvo</t>
  </si>
  <si>
    <t>izdaci za vodu i kanalizaciju</t>
  </si>
  <si>
    <t>izdaci za rad povjerenstava</t>
  </si>
  <si>
    <t>izdaci za Općinsko izborno povjerenstvo</t>
  </si>
  <si>
    <t>Tekuća pričuva</t>
  </si>
  <si>
    <t>Plaće i naknade troškova upos.</t>
  </si>
  <si>
    <t>Doprinosi na teret uposlenih</t>
  </si>
  <si>
    <t>Doprinos za upošljavanje</t>
  </si>
  <si>
    <t>doprinos za upošljavanje</t>
  </si>
  <si>
    <t>tr.prijevoza u inozemstvu služ. sredstvima</t>
  </si>
  <si>
    <t>izdaci za kompjutorski materijal</t>
  </si>
  <si>
    <t>matične knjige i ostali obrasci</t>
  </si>
  <si>
    <t>troškovi vještačenja,svjedoka i porotnika</t>
  </si>
  <si>
    <t>Izdaci za dr.samos. djel. i vijećnici</t>
  </si>
  <si>
    <t>izdaci za naknade vjećnika</t>
  </si>
  <si>
    <t>poticaji u gospodarstvu</t>
  </si>
  <si>
    <t xml:space="preserve">Nabava zemljišta, šuma i zasada </t>
  </si>
  <si>
    <t>otplate domaćim obskrbljivačima kredita</t>
  </si>
  <si>
    <t>Zaostale naknade za ceste</t>
  </si>
  <si>
    <t>naknade za parkiranj i vinjete</t>
  </si>
  <si>
    <t>rekonstrukcija zgrada</t>
  </si>
  <si>
    <t>transferi za udruge mladih</t>
  </si>
  <si>
    <t>prihod od kam.na dep.u banci i tečajne razlike</t>
  </si>
  <si>
    <t>naknade za zakup javnih površina</t>
  </si>
  <si>
    <t>Inozemne donacije</t>
  </si>
  <si>
    <t>Donacije od pravnih osoba iz inozemstva</t>
  </si>
  <si>
    <t>negativne tečajne razlike</t>
  </si>
  <si>
    <t>"Veterinarska stanica"Čitluk</t>
  </si>
  <si>
    <t>komun. naknada za istaknutu tvrtku i reklamu</t>
  </si>
  <si>
    <t>Prijevozna oprema</t>
  </si>
  <si>
    <t>motorna vozila</t>
  </si>
  <si>
    <t>Prihod od PDV-a za auto ceste</t>
  </si>
  <si>
    <t>Prihod od prava na eksploataciju</t>
  </si>
  <si>
    <t>komunalna pristojba za priključak kanalizacije</t>
  </si>
  <si>
    <t>Kapitalni primici</t>
  </si>
  <si>
    <t>Primici od prodaje stalnih sredstava</t>
  </si>
  <si>
    <t>primici od prodaje vozila</t>
  </si>
  <si>
    <t>osiguranje vozila i imovine</t>
  </si>
  <si>
    <t>računovodstvene i revizorske usluge</t>
  </si>
  <si>
    <t>sudski troškovi</t>
  </si>
  <si>
    <t>posebna naknada za zaštitu od nepogoda</t>
  </si>
  <si>
    <t>Parkovi,spomenici i sl.</t>
  </si>
  <si>
    <t>Elektronska i fotografska oprema</t>
  </si>
  <si>
    <t>Elektronska oprema</t>
  </si>
  <si>
    <t>lokalne ceste,mostovi i dr.</t>
  </si>
  <si>
    <t>Športski savez "Brotnja"</t>
  </si>
  <si>
    <t>potpora roditeljima za novorođeno dijete</t>
  </si>
  <si>
    <t>614311A</t>
  </si>
  <si>
    <t>Crveni križ Čitluk</t>
  </si>
  <si>
    <t>614311B</t>
  </si>
  <si>
    <t>Kulturno-informativni centar</t>
  </si>
  <si>
    <t>614311C</t>
  </si>
  <si>
    <t>Centar za socijalni rad</t>
  </si>
  <si>
    <t>614311D</t>
  </si>
  <si>
    <t>Dom zdravlja</t>
  </si>
  <si>
    <t>614324A</t>
  </si>
  <si>
    <t>614324B</t>
  </si>
  <si>
    <t>Humanitarna udruga "Susret"</t>
  </si>
  <si>
    <t>Plan rashoda proračuna 2020</t>
  </si>
  <si>
    <t>Plan 2019</t>
  </si>
  <si>
    <t>ostvarenje 30.09.2019.</t>
  </si>
  <si>
    <t>Plan 2020.</t>
  </si>
  <si>
    <t>Plan prihoda proračuna 2020</t>
  </si>
  <si>
    <t>Plan  2019.</t>
  </si>
  <si>
    <t>Ostvarenje 30.09.2019.</t>
  </si>
  <si>
    <t>Dugoročni krediti i zajmovi</t>
  </si>
  <si>
    <t>primici od zaduž.od stranih financijskih instituci</t>
  </si>
  <si>
    <t>primici od inozemnog zaduživanja</t>
  </si>
  <si>
    <t>materijal za opravku cesta,mostovai željezni.</t>
  </si>
  <si>
    <t>provizija za prodaju E vinjeta</t>
  </si>
  <si>
    <t>organizacija konferencije ruralnog razvoja</t>
  </si>
  <si>
    <t>Izdaci za negativne tečajne razlike</t>
  </si>
  <si>
    <t>izgradnja dvorane O.Š. Bijakovići</t>
  </si>
  <si>
    <t>N A C R T</t>
  </si>
  <si>
    <t xml:space="preserve"> porez za zaštitu od pr. nepogoda(zaostaci)</t>
  </si>
  <si>
    <t>Ostali prihodi od imovine</t>
  </si>
  <si>
    <t>subvencije za prijevoz učenika</t>
  </si>
  <si>
    <t>subvencije za veterinarstvo</t>
  </si>
  <si>
    <t>geodetske i projektantske usluge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</si>
</sst>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0"/>
    <numFmt numFmtId="173" formatCode="0.000"/>
    <numFmt numFmtId="174" formatCode="0.0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16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thin"/>
      <top style="thin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2" fontId="8" fillId="33" borderId="21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3" fontId="8" fillId="0" borderId="20" xfId="0" applyNumberFormat="1" applyFont="1" applyBorder="1" applyAlignment="1">
      <alignment/>
    </xf>
    <xf numFmtId="2" fontId="8" fillId="0" borderId="21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19" xfId="0" applyNumberFormat="1" applyFont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0" fillId="0" borderId="23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3" fontId="8" fillId="0" borderId="20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left"/>
    </xf>
    <xf numFmtId="3" fontId="19" fillId="0" borderId="20" xfId="0" applyNumberFormat="1" applyFont="1" applyBorder="1" applyAlignment="1">
      <alignment/>
    </xf>
    <xf numFmtId="0" fontId="8" fillId="0" borderId="25" xfId="0" applyFont="1" applyBorder="1" applyAlignment="1">
      <alignment/>
    </xf>
    <xf numFmtId="3" fontId="8" fillId="0" borderId="26" xfId="0" applyNumberFormat="1" applyFont="1" applyBorder="1" applyAlignment="1">
      <alignment/>
    </xf>
    <xf numFmtId="3" fontId="0" fillId="0" borderId="0" xfId="0" applyNumberFormat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33" borderId="0" xfId="0" applyFill="1" applyAlignment="1">
      <alignment/>
    </xf>
    <xf numFmtId="0" fontId="3" fillId="33" borderId="19" xfId="0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8" fillId="0" borderId="19" xfId="0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0" fillId="34" borderId="19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34" borderId="18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0" fillId="34" borderId="19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3" fontId="8" fillId="0" borderId="20" xfId="0" applyNumberFormat="1" applyFont="1" applyBorder="1" applyAlignment="1">
      <alignment/>
    </xf>
    <xf numFmtId="0" fontId="3" fillId="34" borderId="18" xfId="0" applyFont="1" applyFill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3" fontId="16" fillId="34" borderId="20" xfId="0" applyNumberFormat="1" applyFont="1" applyFill="1" applyBorder="1" applyAlignment="1">
      <alignment/>
    </xf>
    <xf numFmtId="3" fontId="19" fillId="34" borderId="20" xfId="0" applyNumberFormat="1" applyFont="1" applyFill="1" applyBorder="1" applyAlignment="1">
      <alignment/>
    </xf>
    <xf numFmtId="3" fontId="9" fillId="34" borderId="20" xfId="0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8" fillId="0" borderId="25" xfId="0" applyFont="1" applyBorder="1" applyAlignment="1">
      <alignment/>
    </xf>
    <xf numFmtId="3" fontId="8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3" fontId="0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3" borderId="25" xfId="0" applyFont="1" applyFill="1" applyBorder="1" applyAlignment="1">
      <alignment/>
    </xf>
    <xf numFmtId="3" fontId="8" fillId="33" borderId="26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2" fontId="8" fillId="34" borderId="21" xfId="0" applyNumberFormat="1" applyFont="1" applyFill="1" applyBorder="1" applyAlignment="1">
      <alignment/>
    </xf>
    <xf numFmtId="0" fontId="8" fillId="34" borderId="18" xfId="0" applyFont="1" applyFill="1" applyBorder="1" applyAlignment="1">
      <alignment horizontal="left"/>
    </xf>
    <xf numFmtId="0" fontId="8" fillId="34" borderId="19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8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2" fontId="3" fillId="0" borderId="21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22" fillId="35" borderId="18" xfId="0" applyFont="1" applyFill="1" applyBorder="1" applyAlignment="1">
      <alignment/>
    </xf>
    <xf numFmtId="3" fontId="22" fillId="35" borderId="20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2" fontId="3" fillId="34" borderId="21" xfId="0" applyNumberFormat="1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0" fontId="20" fillId="35" borderId="19" xfId="0" applyFont="1" applyFill="1" applyBorder="1" applyAlignment="1">
      <alignment/>
    </xf>
    <xf numFmtId="3" fontId="20" fillId="35" borderId="20" xfId="0" applyNumberFormat="1" applyFont="1" applyFill="1" applyBorder="1" applyAlignment="1">
      <alignment/>
    </xf>
    <xf numFmtId="2" fontId="23" fillId="35" borderId="21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49" fontId="8" fillId="0" borderId="19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3" fillId="34" borderId="25" xfId="0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2" fontId="8" fillId="34" borderId="21" xfId="0" applyNumberFormat="1" applyFont="1" applyFill="1" applyBorder="1" applyAlignment="1">
      <alignment/>
    </xf>
    <xf numFmtId="0" fontId="8" fillId="34" borderId="28" xfId="0" applyFont="1" applyFill="1" applyBorder="1" applyAlignment="1">
      <alignment horizontal="center"/>
    </xf>
    <xf numFmtId="0" fontId="8" fillId="34" borderId="25" xfId="0" applyFont="1" applyFill="1" applyBorder="1" applyAlignment="1">
      <alignment/>
    </xf>
    <xf numFmtId="3" fontId="8" fillId="34" borderId="26" xfId="0" applyNumberFormat="1" applyFont="1" applyFill="1" applyBorder="1" applyAlignment="1">
      <alignment/>
    </xf>
    <xf numFmtId="0" fontId="0" fillId="34" borderId="25" xfId="0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0" fontId="3" fillId="35" borderId="25" xfId="0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0" fontId="24" fillId="35" borderId="28" xfId="0" applyFont="1" applyFill="1" applyBorder="1" applyAlignment="1">
      <alignment horizontal="center"/>
    </xf>
    <xf numFmtId="3" fontId="24" fillId="35" borderId="26" xfId="0" applyNumberFormat="1" applyFont="1" applyFill="1" applyBorder="1" applyAlignment="1">
      <alignment/>
    </xf>
    <xf numFmtId="3" fontId="3" fillId="35" borderId="26" xfId="0" applyNumberFormat="1" applyFont="1" applyFill="1" applyBorder="1" applyAlignment="1">
      <alignment/>
    </xf>
    <xf numFmtId="3" fontId="20" fillId="33" borderId="29" xfId="0" applyNumberFormat="1" applyFont="1" applyFill="1" applyBorder="1" applyAlignment="1">
      <alignment/>
    </xf>
    <xf numFmtId="2" fontId="24" fillId="33" borderId="21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3" fontId="25" fillId="0" borderId="16" xfId="0" applyNumberFormat="1" applyFont="1" applyBorder="1" applyAlignment="1">
      <alignment horizontal="center" vertical="center"/>
    </xf>
    <xf numFmtId="0" fontId="0" fillId="34" borderId="28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right"/>
    </xf>
    <xf numFmtId="0" fontId="20" fillId="33" borderId="18" xfId="0" applyFont="1" applyFill="1" applyBorder="1" applyAlignment="1">
      <alignment/>
    </xf>
    <xf numFmtId="0" fontId="20" fillId="33" borderId="19" xfId="0" applyFont="1" applyFill="1" applyBorder="1" applyAlignment="1">
      <alignment/>
    </xf>
    <xf numFmtId="3" fontId="20" fillId="33" borderId="19" xfId="0" applyNumberFormat="1" applyFont="1" applyFill="1" applyBorder="1" applyAlignment="1">
      <alignment/>
    </xf>
    <xf numFmtId="3" fontId="20" fillId="33" borderId="20" xfId="0" applyNumberFormat="1" applyFont="1" applyFill="1" applyBorder="1" applyAlignment="1">
      <alignment/>
    </xf>
    <xf numFmtId="3" fontId="26" fillId="0" borderId="2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 shrinkToFit="1"/>
    </xf>
    <xf numFmtId="2" fontId="8" fillId="33" borderId="21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2" fontId="3" fillId="35" borderId="30" xfId="0" applyNumberFormat="1" applyFont="1" applyFill="1" applyBorder="1" applyAlignment="1">
      <alignment/>
    </xf>
    <xf numFmtId="2" fontId="3" fillId="33" borderId="31" xfId="0" applyNumberFormat="1" applyFont="1" applyFill="1" applyBorder="1" applyAlignment="1">
      <alignment/>
    </xf>
    <xf numFmtId="2" fontId="3" fillId="35" borderId="21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3" fontId="3" fillId="33" borderId="32" xfId="0" applyNumberFormat="1" applyFont="1" applyFill="1" applyBorder="1" applyAlignment="1">
      <alignment/>
    </xf>
    <xf numFmtId="4" fontId="8" fillId="33" borderId="21" xfId="0" applyNumberFormat="1" applyFont="1" applyFill="1" applyBorder="1" applyAlignment="1">
      <alignment/>
    </xf>
    <xf numFmtId="4" fontId="21" fillId="0" borderId="21" xfId="0" applyNumberFormat="1" applyFont="1" applyFill="1" applyBorder="1" applyAlignment="1">
      <alignment/>
    </xf>
    <xf numFmtId="0" fontId="3" fillId="0" borderId="25" xfId="0" applyFont="1" applyBorder="1" applyAlignment="1">
      <alignment horizontal="left"/>
    </xf>
    <xf numFmtId="3" fontId="3" fillId="0" borderId="25" xfId="0" applyNumberFormat="1" applyFont="1" applyBorder="1" applyAlignment="1">
      <alignment/>
    </xf>
    <xf numFmtId="4" fontId="3" fillId="33" borderId="30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0" fillId="33" borderId="12" xfId="0" applyFont="1" applyFill="1" applyBorder="1" applyAlignment="1">
      <alignment/>
    </xf>
    <xf numFmtId="0" fontId="0" fillId="33" borderId="36" xfId="0" applyFill="1" applyBorder="1" applyAlignment="1">
      <alignment/>
    </xf>
    <xf numFmtId="0" fontId="20" fillId="33" borderId="32" xfId="0" applyFont="1" applyFill="1" applyBorder="1" applyAlignment="1">
      <alignment horizontal="left"/>
    </xf>
    <xf numFmtId="0" fontId="20" fillId="33" borderId="37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zoomScale="124" zoomScaleNormal="124" zoomScaleSheetLayoutView="100" workbookViewId="0" topLeftCell="A61">
      <selection activeCell="F87" sqref="F87"/>
    </sheetView>
  </sheetViews>
  <sheetFormatPr defaultColWidth="9.140625" defaultRowHeight="12.75"/>
  <cols>
    <col min="1" max="1" width="11.28125" style="0" customWidth="1"/>
    <col min="2" max="2" width="38.140625" style="0" customWidth="1"/>
    <col min="3" max="3" width="12.57421875" style="0" hidden="1" customWidth="1"/>
    <col min="4" max="4" width="12.57421875" style="0" customWidth="1"/>
    <col min="5" max="5" width="14.140625" style="0" hidden="1" customWidth="1"/>
    <col min="6" max="6" width="11.28125" style="0" customWidth="1"/>
    <col min="7" max="7" width="11.140625" style="0" customWidth="1"/>
    <col min="8" max="8" width="5.8515625" style="0" customWidth="1"/>
  </cols>
  <sheetData>
    <row r="1" spans="1:8" ht="21" thickBot="1">
      <c r="A1" s="1" t="s">
        <v>0</v>
      </c>
      <c r="B1" s="1" t="s">
        <v>0</v>
      </c>
      <c r="C1" s="1"/>
      <c r="D1" s="1"/>
      <c r="E1" s="223" t="s">
        <v>328</v>
      </c>
      <c r="F1" s="223"/>
      <c r="G1" s="223"/>
      <c r="H1" s="223"/>
    </row>
    <row r="2" spans="1:8" ht="26.25" thickTop="1">
      <c r="A2" s="224" t="s">
        <v>317</v>
      </c>
      <c r="B2" s="225"/>
      <c r="C2" s="225"/>
      <c r="D2" s="225"/>
      <c r="E2" s="225"/>
      <c r="F2" s="225"/>
      <c r="G2" s="225"/>
      <c r="H2" s="226"/>
    </row>
    <row r="3" spans="1:8" ht="36.75" customHeight="1">
      <c r="A3" s="41" t="s">
        <v>1</v>
      </c>
      <c r="B3" s="42" t="s">
        <v>2</v>
      </c>
      <c r="C3" s="43" t="s">
        <v>3</v>
      </c>
      <c r="D3" s="45" t="s">
        <v>318</v>
      </c>
      <c r="E3" s="44" t="s">
        <v>27</v>
      </c>
      <c r="F3" s="45" t="s">
        <v>319</v>
      </c>
      <c r="G3" s="45" t="s">
        <v>316</v>
      </c>
      <c r="H3" s="46" t="s">
        <v>28</v>
      </c>
    </row>
    <row r="4" spans="1:8" ht="12.75">
      <c r="A4" s="47">
        <v>1</v>
      </c>
      <c r="B4" s="48">
        <v>2</v>
      </c>
      <c r="C4" s="49"/>
      <c r="D4" s="49">
        <v>3</v>
      </c>
      <c r="E4" s="49"/>
      <c r="F4" s="49">
        <v>4</v>
      </c>
      <c r="G4" s="49">
        <v>5</v>
      </c>
      <c r="H4" s="50">
        <v>6</v>
      </c>
    </row>
    <row r="5" spans="1:8" ht="15">
      <c r="A5" s="84">
        <v>700000</v>
      </c>
      <c r="B5" s="81" t="s">
        <v>38</v>
      </c>
      <c r="C5" s="82"/>
      <c r="D5" s="187">
        <f>ABS(D6+D54+D107+D119+D125)</f>
        <v>9053000</v>
      </c>
      <c r="E5" s="187">
        <f>ABS(E6+E54+E107+E119+E125)</f>
        <v>1238406</v>
      </c>
      <c r="F5" s="187">
        <f>ABS(F6+F54+F107+F119+F125)</f>
        <v>6563540</v>
      </c>
      <c r="G5" s="187">
        <f>ABS(G6+G54+G107+G119+G125)</f>
        <v>9330000</v>
      </c>
      <c r="H5" s="83"/>
    </row>
    <row r="6" spans="1:8" ht="19.5" customHeight="1">
      <c r="A6" s="11">
        <v>710000</v>
      </c>
      <c r="B6" s="51" t="s">
        <v>15</v>
      </c>
      <c r="C6" s="52" t="e">
        <f>ABS(C7+C12+C17+C26+C47+#REF!)</f>
        <v>#REF!</v>
      </c>
      <c r="D6" s="53">
        <f>ABS(D7+D12+D17+D26+D32+D42+D49)</f>
        <v>4328400</v>
      </c>
      <c r="E6" s="53">
        <f>ABS(E7+E12+E17+E26+E32+E42+E49)</f>
        <v>603517</v>
      </c>
      <c r="F6" s="53">
        <f>ABS(F7+F12+F17+F26+F32+F42+F49)</f>
        <v>3551509</v>
      </c>
      <c r="G6" s="53">
        <f>ABS(G7+G12+G17+G26+G32+G42+G49)</f>
        <v>4458000</v>
      </c>
      <c r="H6" s="54">
        <f aca="true" t="shared" si="0" ref="H6:H15">G6/D6</f>
        <v>1.0299417798724702</v>
      </c>
    </row>
    <row r="7" spans="1:8" ht="19.5" customHeight="1">
      <c r="A7" s="16">
        <v>711000</v>
      </c>
      <c r="B7" s="51" t="s">
        <v>39</v>
      </c>
      <c r="C7" s="52">
        <f>C8</f>
        <v>60000</v>
      </c>
      <c r="D7" s="53">
        <f>D8</f>
        <v>1000</v>
      </c>
      <c r="E7" s="52">
        <f>E8</f>
        <v>0</v>
      </c>
      <c r="F7" s="53">
        <f>F8</f>
        <v>1050</v>
      </c>
      <c r="G7" s="53">
        <f>G8</f>
        <v>1500</v>
      </c>
      <c r="H7" s="54">
        <f t="shared" si="0"/>
        <v>1.5</v>
      </c>
    </row>
    <row r="8" spans="1:8" ht="18" customHeight="1">
      <c r="A8" s="182">
        <v>711100</v>
      </c>
      <c r="B8" s="21" t="s">
        <v>40</v>
      </c>
      <c r="C8" s="55">
        <v>60000</v>
      </c>
      <c r="D8" s="55">
        <f>D9</f>
        <v>1000</v>
      </c>
      <c r="E8" s="55">
        <f>E9</f>
        <v>0</v>
      </c>
      <c r="F8" s="55">
        <f>F9</f>
        <v>1050</v>
      </c>
      <c r="G8" s="55">
        <f>G9</f>
        <v>1500</v>
      </c>
      <c r="H8" s="56">
        <f t="shared" si="0"/>
        <v>1.5</v>
      </c>
    </row>
    <row r="9" spans="1:8" ht="18" customHeight="1">
      <c r="A9" s="182">
        <v>711110</v>
      </c>
      <c r="B9" s="21" t="s">
        <v>40</v>
      </c>
      <c r="C9" s="55"/>
      <c r="D9" s="55">
        <f>(D10+D11)</f>
        <v>1000</v>
      </c>
      <c r="E9" s="55">
        <f>(E10+E11)</f>
        <v>0</v>
      </c>
      <c r="F9" s="55">
        <f>(F10+F11)</f>
        <v>1050</v>
      </c>
      <c r="G9" s="55">
        <f>(G10+G11)</f>
        <v>1500</v>
      </c>
      <c r="H9" s="56">
        <f t="shared" si="0"/>
        <v>1.5</v>
      </c>
    </row>
    <row r="10" spans="1:8" ht="18" customHeight="1">
      <c r="A10" s="92">
        <v>711111</v>
      </c>
      <c r="B10" s="35" t="s">
        <v>42</v>
      </c>
      <c r="C10" s="64"/>
      <c r="D10" s="64">
        <v>500</v>
      </c>
      <c r="E10" s="64"/>
      <c r="F10" s="64">
        <v>944</v>
      </c>
      <c r="G10" s="64">
        <v>1000</v>
      </c>
      <c r="H10" s="56">
        <f t="shared" si="0"/>
        <v>2</v>
      </c>
    </row>
    <row r="11" spans="1:8" ht="18" customHeight="1">
      <c r="A11" s="92">
        <v>711115</v>
      </c>
      <c r="B11" s="35" t="s">
        <v>41</v>
      </c>
      <c r="C11" s="64"/>
      <c r="D11" s="64">
        <v>500</v>
      </c>
      <c r="E11" s="64"/>
      <c r="F11" s="64">
        <v>106</v>
      </c>
      <c r="G11" s="64">
        <v>500</v>
      </c>
      <c r="H11" s="56">
        <f t="shared" si="0"/>
        <v>1</v>
      </c>
    </row>
    <row r="12" spans="1:8" ht="19.5" customHeight="1">
      <c r="A12" s="16">
        <v>713000</v>
      </c>
      <c r="B12" s="51" t="s">
        <v>45</v>
      </c>
      <c r="C12" s="52">
        <f>ABS(C15+C16)</f>
        <v>670000</v>
      </c>
      <c r="D12" s="53">
        <f aca="true" t="shared" si="1" ref="D12:G13">D13</f>
        <v>500</v>
      </c>
      <c r="E12" s="53">
        <f t="shared" si="1"/>
        <v>603517</v>
      </c>
      <c r="F12" s="53">
        <f t="shared" si="1"/>
        <v>1441</v>
      </c>
      <c r="G12" s="53">
        <f t="shared" si="1"/>
        <v>2000</v>
      </c>
      <c r="H12" s="54">
        <f t="shared" si="0"/>
        <v>4</v>
      </c>
    </row>
    <row r="13" spans="1:8" ht="19.5" customHeight="1">
      <c r="A13" s="88">
        <v>713100</v>
      </c>
      <c r="B13" s="89" t="s">
        <v>46</v>
      </c>
      <c r="C13" s="90"/>
      <c r="D13" s="90">
        <f t="shared" si="1"/>
        <v>500</v>
      </c>
      <c r="E13" s="90">
        <f t="shared" si="1"/>
        <v>603517</v>
      </c>
      <c r="F13" s="90">
        <f t="shared" si="1"/>
        <v>1441</v>
      </c>
      <c r="G13" s="90">
        <f t="shared" si="1"/>
        <v>2000</v>
      </c>
      <c r="H13" s="54">
        <f t="shared" si="0"/>
        <v>4</v>
      </c>
    </row>
    <row r="14" spans="1:8" ht="19.5" customHeight="1">
      <c r="A14" s="88">
        <v>713110</v>
      </c>
      <c r="B14" s="89" t="s">
        <v>47</v>
      </c>
      <c r="C14" s="90"/>
      <c r="D14" s="90">
        <f>D15+D16</f>
        <v>500</v>
      </c>
      <c r="E14" s="90">
        <f>E15+E16</f>
        <v>603517</v>
      </c>
      <c r="F14" s="90">
        <f>F15+F16</f>
        <v>1441</v>
      </c>
      <c r="G14" s="90">
        <f>G15+G16</f>
        <v>2000</v>
      </c>
      <c r="H14" s="54">
        <f t="shared" si="0"/>
        <v>4</v>
      </c>
    </row>
    <row r="15" spans="1:8" ht="18" customHeight="1">
      <c r="A15" s="63">
        <v>713111</v>
      </c>
      <c r="B15" s="35" t="s">
        <v>43</v>
      </c>
      <c r="C15" s="55">
        <v>500000</v>
      </c>
      <c r="D15" s="64">
        <v>500</v>
      </c>
      <c r="E15" s="64">
        <v>454356</v>
      </c>
      <c r="F15" s="64">
        <v>1391</v>
      </c>
      <c r="G15" s="64">
        <v>1500</v>
      </c>
      <c r="H15" s="54">
        <f t="shared" si="0"/>
        <v>3</v>
      </c>
    </row>
    <row r="16" spans="1:8" ht="18" customHeight="1">
      <c r="A16" s="63">
        <v>713113</v>
      </c>
      <c r="B16" s="35" t="s">
        <v>44</v>
      </c>
      <c r="C16" s="55">
        <v>170000</v>
      </c>
      <c r="D16" s="64">
        <v>0</v>
      </c>
      <c r="E16" s="64">
        <v>149161</v>
      </c>
      <c r="F16" s="64">
        <v>50</v>
      </c>
      <c r="G16" s="64">
        <v>500</v>
      </c>
      <c r="H16" s="54">
        <v>0</v>
      </c>
    </row>
    <row r="17" spans="1:8" ht="19.5" customHeight="1">
      <c r="A17" s="16">
        <v>714000</v>
      </c>
      <c r="B17" s="51" t="s">
        <v>16</v>
      </c>
      <c r="C17" s="53">
        <v>400000</v>
      </c>
      <c r="D17" s="53">
        <f>ABS(D18)</f>
        <v>592000</v>
      </c>
      <c r="E17" s="53">
        <f>ABS(E18)</f>
        <v>0</v>
      </c>
      <c r="F17" s="53">
        <f>ABS(F18)</f>
        <v>556438</v>
      </c>
      <c r="G17" s="53">
        <f>ABS(G18)</f>
        <v>590000</v>
      </c>
      <c r="H17" s="54">
        <f>G17/D17</f>
        <v>0.9966216216216216</v>
      </c>
    </row>
    <row r="18" spans="1:8" ht="19.5" customHeight="1">
      <c r="A18" s="106">
        <v>714100</v>
      </c>
      <c r="B18" s="97" t="s">
        <v>48</v>
      </c>
      <c r="C18" s="98"/>
      <c r="D18" s="98">
        <f>ABS(D19+D23)</f>
        <v>592000</v>
      </c>
      <c r="E18" s="98">
        <f>ABS(E19+E23)</f>
        <v>0</v>
      </c>
      <c r="F18" s="98">
        <f>ABS(F19+F23)</f>
        <v>556438</v>
      </c>
      <c r="G18" s="98">
        <f>ABS(G19+G23)</f>
        <v>590000</v>
      </c>
      <c r="H18" s="54">
        <f aca="true" t="shared" si="2" ref="H18:H25">G18/D18</f>
        <v>0.9966216216216216</v>
      </c>
    </row>
    <row r="19" spans="1:8" ht="19.5" customHeight="1">
      <c r="A19" s="94">
        <v>714110</v>
      </c>
      <c r="B19" s="89" t="s">
        <v>49</v>
      </c>
      <c r="C19" s="90"/>
      <c r="D19" s="90">
        <f>ABS(D20+D21+D22)</f>
        <v>242000</v>
      </c>
      <c r="E19" s="90">
        <f>ABS(E20+E21+E22)</f>
        <v>0</v>
      </c>
      <c r="F19" s="90">
        <f>ABS(F20+F21+F22)</f>
        <v>199486</v>
      </c>
      <c r="G19" s="90">
        <f>ABS(G20+G21+G22)</f>
        <v>260000</v>
      </c>
      <c r="H19" s="54">
        <f t="shared" si="2"/>
        <v>1.0743801652892562</v>
      </c>
    </row>
    <row r="20" spans="1:8" ht="19.5" customHeight="1">
      <c r="A20" s="93">
        <v>714111</v>
      </c>
      <c r="B20" s="95" t="s">
        <v>48</v>
      </c>
      <c r="C20" s="99"/>
      <c r="D20" s="99">
        <v>200000</v>
      </c>
      <c r="E20" s="99"/>
      <c r="F20" s="99">
        <v>64361</v>
      </c>
      <c r="G20" s="99">
        <v>100000</v>
      </c>
      <c r="H20" s="54">
        <f t="shared" si="2"/>
        <v>0.5</v>
      </c>
    </row>
    <row r="21" spans="1:8" ht="19.5" customHeight="1">
      <c r="A21" s="93">
        <v>714112</v>
      </c>
      <c r="B21" s="95" t="s">
        <v>50</v>
      </c>
      <c r="C21" s="99"/>
      <c r="D21" s="99">
        <v>35000</v>
      </c>
      <c r="E21" s="99"/>
      <c r="F21" s="99">
        <v>32590</v>
      </c>
      <c r="G21" s="99">
        <v>40000</v>
      </c>
      <c r="H21" s="54">
        <f t="shared" si="2"/>
        <v>1.1428571428571428</v>
      </c>
    </row>
    <row r="22" spans="1:8" ht="19.5" customHeight="1">
      <c r="A22" s="93">
        <v>714113</v>
      </c>
      <c r="B22" s="95" t="s">
        <v>51</v>
      </c>
      <c r="C22" s="99"/>
      <c r="D22" s="99">
        <v>7000</v>
      </c>
      <c r="E22" s="99"/>
      <c r="F22" s="99">
        <v>102535</v>
      </c>
      <c r="G22" s="99">
        <v>120000</v>
      </c>
      <c r="H22" s="54">
        <f t="shared" si="2"/>
        <v>17.142857142857142</v>
      </c>
    </row>
    <row r="23" spans="1:8" ht="19.5" customHeight="1">
      <c r="A23" s="94">
        <v>714130</v>
      </c>
      <c r="B23" s="89" t="s">
        <v>52</v>
      </c>
      <c r="C23" s="90"/>
      <c r="D23" s="90">
        <f>ABS(D24+D25)</f>
        <v>350000</v>
      </c>
      <c r="E23" s="90">
        <f>ABS(E24+E25)</f>
        <v>0</v>
      </c>
      <c r="F23" s="90">
        <f>ABS(F24+F25)</f>
        <v>356952</v>
      </c>
      <c r="G23" s="90">
        <f>ABS(G24+G25)</f>
        <v>330000</v>
      </c>
      <c r="H23" s="54">
        <f t="shared" si="2"/>
        <v>0.9428571428571428</v>
      </c>
    </row>
    <row r="24" spans="1:8" ht="19.5" customHeight="1">
      <c r="A24" s="93">
        <v>714131</v>
      </c>
      <c r="B24" s="95" t="s">
        <v>53</v>
      </c>
      <c r="C24" s="90"/>
      <c r="D24" s="99">
        <v>270000</v>
      </c>
      <c r="E24" s="99"/>
      <c r="F24" s="99">
        <v>168290</v>
      </c>
      <c r="G24" s="99">
        <v>230000</v>
      </c>
      <c r="H24" s="54">
        <f t="shared" si="2"/>
        <v>0.8518518518518519</v>
      </c>
    </row>
    <row r="25" spans="1:8" ht="19.5" customHeight="1">
      <c r="A25" s="93">
        <v>714132</v>
      </c>
      <c r="B25" s="95" t="s">
        <v>54</v>
      </c>
      <c r="C25" s="90"/>
      <c r="D25" s="99">
        <v>80000</v>
      </c>
      <c r="E25" s="99"/>
      <c r="F25" s="99">
        <v>188662</v>
      </c>
      <c r="G25" s="99">
        <v>100000</v>
      </c>
      <c r="H25" s="54">
        <f t="shared" si="2"/>
        <v>1.25</v>
      </c>
    </row>
    <row r="26" spans="1:8" ht="19.5" customHeight="1">
      <c r="A26" s="16">
        <v>715000</v>
      </c>
      <c r="B26" s="57" t="s">
        <v>17</v>
      </c>
      <c r="C26" s="52">
        <f>SUM(C27:C31)</f>
        <v>10000</v>
      </c>
      <c r="D26" s="53">
        <f>ABS(D27)</f>
        <v>2400</v>
      </c>
      <c r="E26" s="53">
        <f>ABS(E27)</f>
        <v>0</v>
      </c>
      <c r="F26" s="53">
        <f>ABS(F27)</f>
        <v>1770</v>
      </c>
      <c r="G26" s="53">
        <f>ABS(G27)</f>
        <v>2000</v>
      </c>
      <c r="H26" s="54">
        <f>G26/D26</f>
        <v>0.8333333333333334</v>
      </c>
    </row>
    <row r="27" spans="1:8" ht="19.5" customHeight="1">
      <c r="A27" s="100">
        <v>715100</v>
      </c>
      <c r="B27" s="101" t="s">
        <v>56</v>
      </c>
      <c r="C27" s="102">
        <v>10000</v>
      </c>
      <c r="D27" s="102">
        <f>ABS(D28+D30)</f>
        <v>2400</v>
      </c>
      <c r="E27" s="102">
        <f>ABS(E28+E30)</f>
        <v>0</v>
      </c>
      <c r="F27" s="102">
        <f>ABS(F28+F30)</f>
        <v>1770</v>
      </c>
      <c r="G27" s="102">
        <f>ABS(G28+G30)</f>
        <v>2000</v>
      </c>
      <c r="H27" s="103">
        <f>G27/D27</f>
        <v>0.8333333333333334</v>
      </c>
    </row>
    <row r="28" spans="1:8" ht="19.5" customHeight="1">
      <c r="A28" s="104">
        <v>715130</v>
      </c>
      <c r="B28" s="72" t="s">
        <v>57</v>
      </c>
      <c r="C28" s="105"/>
      <c r="D28" s="105">
        <f>ABS(D29)</f>
        <v>400</v>
      </c>
      <c r="E28" s="105">
        <f>ABS(E29)</f>
        <v>0</v>
      </c>
      <c r="F28" s="105">
        <f>ABS(F29)</f>
        <v>419</v>
      </c>
      <c r="G28" s="105">
        <f>ABS(G29)</f>
        <v>500</v>
      </c>
      <c r="H28" s="103">
        <f>G28/D28</f>
        <v>1.25</v>
      </c>
    </row>
    <row r="29" spans="1:8" ht="19.5" customHeight="1">
      <c r="A29" s="63">
        <v>715132</v>
      </c>
      <c r="B29" s="35" t="s">
        <v>55</v>
      </c>
      <c r="C29" s="55"/>
      <c r="D29" s="64">
        <v>400</v>
      </c>
      <c r="E29" s="64"/>
      <c r="F29" s="64">
        <v>419</v>
      </c>
      <c r="G29" s="64">
        <v>500</v>
      </c>
      <c r="H29" s="103">
        <f>G29/D29</f>
        <v>1.25</v>
      </c>
    </row>
    <row r="30" spans="1:8" ht="19.5" customHeight="1">
      <c r="A30" s="206">
        <v>715140</v>
      </c>
      <c r="B30" s="72" t="s">
        <v>58</v>
      </c>
      <c r="C30" s="105"/>
      <c r="D30" s="105">
        <f>ABS(D31)</f>
        <v>2000</v>
      </c>
      <c r="E30" s="105">
        <f>ABS(E31)</f>
        <v>0</v>
      </c>
      <c r="F30" s="105">
        <f>ABS(F31)</f>
        <v>1351</v>
      </c>
      <c r="G30" s="105">
        <f>ABS(G31)</f>
        <v>1500</v>
      </c>
      <c r="H30" s="103">
        <v>0</v>
      </c>
    </row>
    <row r="31" spans="1:8" ht="19.5" customHeight="1">
      <c r="A31" s="63">
        <v>715141</v>
      </c>
      <c r="B31" s="35" t="s">
        <v>58</v>
      </c>
      <c r="C31" s="55"/>
      <c r="D31" s="64">
        <v>2000</v>
      </c>
      <c r="E31" s="64"/>
      <c r="F31" s="64">
        <v>1351</v>
      </c>
      <c r="G31" s="64">
        <v>1500</v>
      </c>
      <c r="H31" s="103">
        <v>0</v>
      </c>
    </row>
    <row r="32" spans="1:8" ht="18" customHeight="1">
      <c r="A32" s="24">
        <v>716000</v>
      </c>
      <c r="B32" s="66" t="s">
        <v>32</v>
      </c>
      <c r="C32" s="69"/>
      <c r="D32" s="70">
        <f aca="true" t="shared" si="3" ref="D32:G33">ABS(D33)</f>
        <v>1502000</v>
      </c>
      <c r="E32" s="70">
        <f t="shared" si="3"/>
        <v>0</v>
      </c>
      <c r="F32" s="70">
        <f t="shared" si="3"/>
        <v>1242215</v>
      </c>
      <c r="G32" s="70">
        <f t="shared" si="3"/>
        <v>1562000</v>
      </c>
      <c r="H32" s="54">
        <f>G32/D32</f>
        <v>1.0399467376830893</v>
      </c>
    </row>
    <row r="33" spans="1:8" ht="18" customHeight="1">
      <c r="A33" s="96">
        <v>716100</v>
      </c>
      <c r="B33" s="97" t="s">
        <v>32</v>
      </c>
      <c r="C33" s="98"/>
      <c r="D33" s="98">
        <f t="shared" si="3"/>
        <v>1502000</v>
      </c>
      <c r="E33" s="98">
        <f t="shared" si="3"/>
        <v>0</v>
      </c>
      <c r="F33" s="98">
        <f t="shared" si="3"/>
        <v>1242215</v>
      </c>
      <c r="G33" s="98">
        <f t="shared" si="3"/>
        <v>1562000</v>
      </c>
      <c r="H33" s="54">
        <f aca="true" t="shared" si="4" ref="H33:H48">G33/D33</f>
        <v>1.0399467376830893</v>
      </c>
    </row>
    <row r="34" spans="1:8" ht="18" customHeight="1">
      <c r="A34" s="88">
        <v>716110</v>
      </c>
      <c r="B34" s="89" t="s">
        <v>32</v>
      </c>
      <c r="C34" s="90"/>
      <c r="D34" s="90">
        <f>ABS(D35+D36+D37+D38+D39+D40+D41)</f>
        <v>1502000</v>
      </c>
      <c r="E34" s="90">
        <f>ABS(E35+E36+E37+E38+E39+E40+E41)</f>
        <v>0</v>
      </c>
      <c r="F34" s="90">
        <f>ABS(F35+F36+F37+F38+F39+F40+F41)</f>
        <v>1242215</v>
      </c>
      <c r="G34" s="90">
        <f>ABS(G35+G36+G37+G38+G39+G40+G41)</f>
        <v>1562000</v>
      </c>
      <c r="H34" s="54">
        <f t="shared" si="4"/>
        <v>1.0399467376830893</v>
      </c>
    </row>
    <row r="35" spans="1:8" ht="18" customHeight="1">
      <c r="A35" s="93">
        <v>716111</v>
      </c>
      <c r="B35" s="95" t="s">
        <v>62</v>
      </c>
      <c r="C35" s="99"/>
      <c r="D35" s="99">
        <v>750000</v>
      </c>
      <c r="E35" s="99"/>
      <c r="F35" s="99">
        <v>635145</v>
      </c>
      <c r="G35" s="99">
        <v>800000</v>
      </c>
      <c r="H35" s="54">
        <f t="shared" si="4"/>
        <v>1.0666666666666667</v>
      </c>
    </row>
    <row r="36" spans="1:8" ht="18" customHeight="1">
      <c r="A36" s="93">
        <v>716112</v>
      </c>
      <c r="B36" s="95" t="s">
        <v>61</v>
      </c>
      <c r="C36" s="99"/>
      <c r="D36" s="99">
        <v>30000</v>
      </c>
      <c r="E36" s="99"/>
      <c r="F36" s="99">
        <v>18747</v>
      </c>
      <c r="G36" s="99">
        <v>30000</v>
      </c>
      <c r="H36" s="54">
        <f t="shared" si="4"/>
        <v>1</v>
      </c>
    </row>
    <row r="37" spans="1:8" ht="18" customHeight="1">
      <c r="A37" s="93">
        <v>716113</v>
      </c>
      <c r="B37" s="95" t="s">
        <v>59</v>
      </c>
      <c r="C37" s="99"/>
      <c r="D37" s="99">
        <v>15000</v>
      </c>
      <c r="E37" s="99"/>
      <c r="F37" s="99">
        <v>12975</v>
      </c>
      <c r="G37" s="99">
        <v>15000</v>
      </c>
      <c r="H37" s="54">
        <f t="shared" si="4"/>
        <v>1</v>
      </c>
    </row>
    <row r="38" spans="1:8" ht="18" customHeight="1">
      <c r="A38" s="93">
        <v>716114</v>
      </c>
      <c r="B38" s="95" t="s">
        <v>60</v>
      </c>
      <c r="C38" s="99"/>
      <c r="D38" s="99">
        <v>7000</v>
      </c>
      <c r="E38" s="99"/>
      <c r="F38" s="99">
        <v>5416</v>
      </c>
      <c r="G38" s="99">
        <v>7000</v>
      </c>
      <c r="H38" s="54">
        <f t="shared" si="4"/>
        <v>1</v>
      </c>
    </row>
    <row r="39" spans="1:8" ht="18" customHeight="1">
      <c r="A39" s="93">
        <v>716115</v>
      </c>
      <c r="B39" s="95" t="s">
        <v>63</v>
      </c>
      <c r="C39" s="99"/>
      <c r="D39" s="99">
        <v>550000</v>
      </c>
      <c r="E39" s="99"/>
      <c r="F39" s="99">
        <v>449111</v>
      </c>
      <c r="G39" s="99">
        <v>550000</v>
      </c>
      <c r="H39" s="54">
        <f t="shared" si="4"/>
        <v>1</v>
      </c>
    </row>
    <row r="40" spans="1:8" ht="18" customHeight="1">
      <c r="A40" s="93">
        <v>716116</v>
      </c>
      <c r="B40" s="95" t="s">
        <v>64</v>
      </c>
      <c r="C40" s="99"/>
      <c r="D40" s="99">
        <v>70000</v>
      </c>
      <c r="E40" s="99"/>
      <c r="F40" s="99">
        <v>59379</v>
      </c>
      <c r="G40" s="99">
        <v>80000</v>
      </c>
      <c r="H40" s="54">
        <f t="shared" si="4"/>
        <v>1.1428571428571428</v>
      </c>
    </row>
    <row r="41" spans="1:8" ht="18" customHeight="1">
      <c r="A41" s="93">
        <v>716117</v>
      </c>
      <c r="B41" s="95" t="s">
        <v>65</v>
      </c>
      <c r="C41" s="99"/>
      <c r="D41" s="99">
        <v>80000</v>
      </c>
      <c r="E41" s="99"/>
      <c r="F41" s="99">
        <v>61442</v>
      </c>
      <c r="G41" s="99">
        <v>80000</v>
      </c>
      <c r="H41" s="54">
        <f t="shared" si="4"/>
        <v>1</v>
      </c>
    </row>
    <row r="42" spans="1:8" ht="18" customHeight="1">
      <c r="A42" s="24">
        <v>717000</v>
      </c>
      <c r="B42" s="66" t="s">
        <v>67</v>
      </c>
      <c r="C42" s="70"/>
      <c r="D42" s="70">
        <f>ABS(D43)</f>
        <v>2230000</v>
      </c>
      <c r="E42" s="70">
        <f>ABS(E43)</f>
        <v>0</v>
      </c>
      <c r="F42" s="70">
        <f>ABS(F43)</f>
        <v>1748373</v>
      </c>
      <c r="G42" s="70">
        <f>ABS(G43)</f>
        <v>2300000</v>
      </c>
      <c r="H42" s="54">
        <f t="shared" si="4"/>
        <v>1.031390134529148</v>
      </c>
    </row>
    <row r="43" spans="1:8" ht="18" customHeight="1">
      <c r="A43" s="96">
        <v>717100</v>
      </c>
      <c r="B43" s="97" t="s">
        <v>67</v>
      </c>
      <c r="C43" s="98"/>
      <c r="D43" s="98">
        <f>ABS(D44+D45+D47)</f>
        <v>2230000</v>
      </c>
      <c r="E43" s="98">
        <f>ABS(E44+E45+E47)</f>
        <v>0</v>
      </c>
      <c r="F43" s="98">
        <f>ABS(F44+F45+F47)</f>
        <v>1748373</v>
      </c>
      <c r="G43" s="98">
        <f>ABS(G44+G45+G47)</f>
        <v>2300000</v>
      </c>
      <c r="H43" s="54">
        <f t="shared" si="4"/>
        <v>1.031390134529148</v>
      </c>
    </row>
    <row r="44" spans="1:8" ht="18" customHeight="1">
      <c r="A44" s="88">
        <v>717114</v>
      </c>
      <c r="B44" s="89" t="s">
        <v>286</v>
      </c>
      <c r="C44" s="98"/>
      <c r="D44" s="90">
        <v>100000</v>
      </c>
      <c r="E44" s="90"/>
      <c r="F44" s="90">
        <v>139844</v>
      </c>
      <c r="G44" s="90">
        <v>150000</v>
      </c>
      <c r="H44" s="210"/>
    </row>
    <row r="45" spans="1:8" ht="18" customHeight="1">
      <c r="A45" s="88">
        <v>717130</v>
      </c>
      <c r="B45" s="89" t="s">
        <v>253</v>
      </c>
      <c r="C45" s="90"/>
      <c r="D45" s="90">
        <f>ABS(D46)</f>
        <v>300000</v>
      </c>
      <c r="E45" s="90">
        <f>ABS(E46)</f>
        <v>0</v>
      </c>
      <c r="F45" s="90">
        <f>ABS(F46)</f>
        <v>98794</v>
      </c>
      <c r="G45" s="90">
        <f>ABS(G46)</f>
        <v>150000</v>
      </c>
      <c r="H45" s="54">
        <f t="shared" si="4"/>
        <v>0.5</v>
      </c>
    </row>
    <row r="46" spans="1:8" ht="18" customHeight="1">
      <c r="A46" s="93">
        <v>717131</v>
      </c>
      <c r="B46" s="95" t="s">
        <v>66</v>
      </c>
      <c r="C46" s="99"/>
      <c r="D46" s="99">
        <v>300000</v>
      </c>
      <c r="E46" s="99"/>
      <c r="F46" s="99">
        <v>98794</v>
      </c>
      <c r="G46" s="99">
        <v>150000</v>
      </c>
      <c r="H46" s="54">
        <f t="shared" si="4"/>
        <v>0.5</v>
      </c>
    </row>
    <row r="47" spans="1:8" ht="18" customHeight="1">
      <c r="A47" s="88">
        <v>717140</v>
      </c>
      <c r="B47" s="89" t="s">
        <v>69</v>
      </c>
      <c r="C47" s="90">
        <v>1900000</v>
      </c>
      <c r="D47" s="90">
        <f>ABS(D48)</f>
        <v>1830000</v>
      </c>
      <c r="E47" s="90">
        <f>ABS(E48)</f>
        <v>0</v>
      </c>
      <c r="F47" s="90">
        <f>ABS(F48)</f>
        <v>1509735</v>
      </c>
      <c r="G47" s="90">
        <f>ABS(G48)</f>
        <v>2000000</v>
      </c>
      <c r="H47" s="54">
        <f t="shared" si="4"/>
        <v>1.092896174863388</v>
      </c>
    </row>
    <row r="48" spans="1:8" ht="18" customHeight="1">
      <c r="A48" s="93">
        <v>717141</v>
      </c>
      <c r="B48" s="95" t="s">
        <v>68</v>
      </c>
      <c r="C48" s="99"/>
      <c r="D48" s="99">
        <v>1830000</v>
      </c>
      <c r="E48" s="99"/>
      <c r="F48" s="99">
        <v>1509735</v>
      </c>
      <c r="G48" s="99">
        <v>2000000</v>
      </c>
      <c r="H48" s="54">
        <f t="shared" si="4"/>
        <v>1.092896174863388</v>
      </c>
    </row>
    <row r="49" spans="1:8" ht="18" customHeight="1">
      <c r="A49" s="16">
        <v>719000</v>
      </c>
      <c r="B49" s="51" t="s">
        <v>33</v>
      </c>
      <c r="C49" s="53"/>
      <c r="D49" s="53">
        <f aca="true" t="shared" si="5" ref="D49:G50">ABS(D50)</f>
        <v>500</v>
      </c>
      <c r="E49" s="53">
        <f t="shared" si="5"/>
        <v>0</v>
      </c>
      <c r="F49" s="53">
        <f t="shared" si="5"/>
        <v>222</v>
      </c>
      <c r="G49" s="53">
        <f t="shared" si="5"/>
        <v>500</v>
      </c>
      <c r="H49" s="54">
        <f>G49/D49</f>
        <v>1</v>
      </c>
    </row>
    <row r="50" spans="1:8" ht="18" customHeight="1">
      <c r="A50" s="85">
        <v>719100</v>
      </c>
      <c r="B50" s="86" t="s">
        <v>33</v>
      </c>
      <c r="C50" s="87"/>
      <c r="D50" s="87">
        <f t="shared" si="5"/>
        <v>500</v>
      </c>
      <c r="E50" s="87">
        <f t="shared" si="5"/>
        <v>0</v>
      </c>
      <c r="F50" s="87">
        <f t="shared" si="5"/>
        <v>222</v>
      </c>
      <c r="G50" s="87">
        <f t="shared" si="5"/>
        <v>500</v>
      </c>
      <c r="H50" s="54">
        <f>G50/D50</f>
        <v>1</v>
      </c>
    </row>
    <row r="51" spans="1:8" ht="18" customHeight="1">
      <c r="A51" s="88">
        <v>719110</v>
      </c>
      <c r="B51" s="89" t="s">
        <v>33</v>
      </c>
      <c r="C51" s="90"/>
      <c r="D51" s="90">
        <f>ABS(D52+D53)</f>
        <v>500</v>
      </c>
      <c r="E51" s="90">
        <f>ABS(E52+E53)</f>
        <v>0</v>
      </c>
      <c r="F51" s="90">
        <f>ABS(F52+F53)</f>
        <v>222</v>
      </c>
      <c r="G51" s="90">
        <f>ABS(G52+G53)</f>
        <v>500</v>
      </c>
      <c r="H51" s="54">
        <f>G51/D51</f>
        <v>1</v>
      </c>
    </row>
    <row r="52" spans="1:8" ht="18" customHeight="1">
      <c r="A52" s="93">
        <v>719114</v>
      </c>
      <c r="B52" s="95" t="s">
        <v>329</v>
      </c>
      <c r="C52" s="99"/>
      <c r="D52" s="99">
        <v>300</v>
      </c>
      <c r="E52" s="99"/>
      <c r="F52" s="99">
        <v>14</v>
      </c>
      <c r="G52" s="99">
        <v>300</v>
      </c>
      <c r="H52" s="54">
        <f>G52/D52</f>
        <v>1</v>
      </c>
    </row>
    <row r="53" spans="1:8" ht="18" customHeight="1">
      <c r="A53" s="93">
        <v>719115</v>
      </c>
      <c r="B53" s="95" t="s">
        <v>254</v>
      </c>
      <c r="C53" s="99"/>
      <c r="D53" s="99">
        <v>200</v>
      </c>
      <c r="E53" s="99"/>
      <c r="F53" s="99">
        <v>208</v>
      </c>
      <c r="G53" s="99">
        <v>200</v>
      </c>
      <c r="H53" s="54">
        <v>0</v>
      </c>
    </row>
    <row r="54" spans="1:8" ht="18" customHeight="1">
      <c r="A54" s="11">
        <v>720000</v>
      </c>
      <c r="B54" s="51" t="s">
        <v>18</v>
      </c>
      <c r="C54" s="52">
        <f>ABS(C55+C66)</f>
        <v>1920000</v>
      </c>
      <c r="D54" s="53">
        <f>ABS(D55+D66+D102)</f>
        <v>3294600</v>
      </c>
      <c r="E54" s="53">
        <f>ABS(E55+E66+E102)</f>
        <v>634889</v>
      </c>
      <c r="F54" s="53">
        <f>ABS(F55+F66+F102)</f>
        <v>1940531</v>
      </c>
      <c r="G54" s="53">
        <f>ABS(G55+G66+G102)</f>
        <v>3392000</v>
      </c>
      <c r="H54" s="54">
        <f>G54/D54</f>
        <v>1.0295635281976567</v>
      </c>
    </row>
    <row r="55" spans="1:8" ht="19.5" customHeight="1">
      <c r="A55" s="16">
        <v>721000</v>
      </c>
      <c r="B55" s="51" t="s">
        <v>19</v>
      </c>
      <c r="C55" s="52">
        <f>ABS(C56+C65)</f>
        <v>510000</v>
      </c>
      <c r="D55" s="53">
        <f>ABS(D56+D61)</f>
        <v>528000</v>
      </c>
      <c r="E55" s="52">
        <f>ABS(E56+E65)</f>
        <v>634889</v>
      </c>
      <c r="F55" s="53">
        <f>ABS(F56+F61)</f>
        <v>224154</v>
      </c>
      <c r="G55" s="53">
        <f>ABS(G56+G61)</f>
        <v>547100</v>
      </c>
      <c r="H55" s="54">
        <f>G55/D55</f>
        <v>1.0361742424242424</v>
      </c>
    </row>
    <row r="56" spans="1:8" ht="19.5" customHeight="1">
      <c r="A56" s="180">
        <v>721100</v>
      </c>
      <c r="B56" s="101" t="s">
        <v>20</v>
      </c>
      <c r="C56" s="102">
        <v>60000</v>
      </c>
      <c r="D56" s="102">
        <f>ABS(D57+D58)</f>
        <v>127600</v>
      </c>
      <c r="E56" s="102">
        <f>ABS(E57+E58)</f>
        <v>0</v>
      </c>
      <c r="F56" s="102">
        <f>ABS(F57+F58)</f>
        <v>104172</v>
      </c>
      <c r="G56" s="102">
        <f>ABS(G57+G58)</f>
        <v>146600</v>
      </c>
      <c r="H56" s="103">
        <f>G56/D56</f>
        <v>1.1489028213166144</v>
      </c>
    </row>
    <row r="57" spans="1:8" ht="19.5" customHeight="1">
      <c r="A57" s="181">
        <v>721112</v>
      </c>
      <c r="B57" s="72" t="s">
        <v>287</v>
      </c>
      <c r="C57" s="105"/>
      <c r="D57" s="105">
        <v>6000</v>
      </c>
      <c r="E57" s="105"/>
      <c r="F57" s="105">
        <v>25507</v>
      </c>
      <c r="G57" s="105">
        <v>25000</v>
      </c>
      <c r="H57" s="103">
        <f>G57/D57</f>
        <v>4.166666666666667</v>
      </c>
    </row>
    <row r="58" spans="1:8" ht="19.5" customHeight="1">
      <c r="A58" s="182">
        <v>721120</v>
      </c>
      <c r="B58" s="21" t="s">
        <v>70</v>
      </c>
      <c r="C58" s="55"/>
      <c r="D58" s="55">
        <f>ABS(D59+D60)</f>
        <v>121600</v>
      </c>
      <c r="E58" s="55">
        <f>ABS(E59+E60)</f>
        <v>0</v>
      </c>
      <c r="F58" s="55">
        <f>ABS(F59+F60)</f>
        <v>78665</v>
      </c>
      <c r="G58" s="55">
        <f>ABS(G59+G60)</f>
        <v>121600</v>
      </c>
      <c r="H58" s="103">
        <f aca="true" t="shared" si="6" ref="H58:H65">G58/D58</f>
        <v>1</v>
      </c>
    </row>
    <row r="59" spans="1:8" ht="19.5" customHeight="1">
      <c r="A59" s="63">
        <v>721122</v>
      </c>
      <c r="B59" s="35" t="s">
        <v>71</v>
      </c>
      <c r="C59" s="64"/>
      <c r="D59" s="64">
        <v>120000</v>
      </c>
      <c r="E59" s="64"/>
      <c r="F59" s="64">
        <v>78665</v>
      </c>
      <c r="G59" s="64">
        <v>120000</v>
      </c>
      <c r="H59" s="103">
        <f t="shared" si="6"/>
        <v>1</v>
      </c>
    </row>
    <row r="60" spans="1:8" ht="19.5" customHeight="1">
      <c r="A60" s="63">
        <v>721123</v>
      </c>
      <c r="B60" s="35" t="s">
        <v>72</v>
      </c>
      <c r="C60" s="64"/>
      <c r="D60" s="64">
        <v>1600</v>
      </c>
      <c r="E60" s="64"/>
      <c r="F60" s="64">
        <v>0</v>
      </c>
      <c r="G60" s="64">
        <v>1600</v>
      </c>
      <c r="H60" s="103">
        <v>0</v>
      </c>
    </row>
    <row r="61" spans="1:8" ht="19.5" customHeight="1">
      <c r="A61" s="180">
        <v>721200</v>
      </c>
      <c r="B61" s="101" t="s">
        <v>21</v>
      </c>
      <c r="C61" s="102"/>
      <c r="D61" s="102">
        <f>ABS(D62+D64)</f>
        <v>400400</v>
      </c>
      <c r="E61" s="102">
        <f>ABS(E62+E64)</f>
        <v>634889</v>
      </c>
      <c r="F61" s="102">
        <f>ABS(F62+F64)</f>
        <v>119982</v>
      </c>
      <c r="G61" s="102">
        <f>ABS(G62+G64)</f>
        <v>400500</v>
      </c>
      <c r="H61" s="103">
        <f t="shared" si="6"/>
        <v>1.0002497502497503</v>
      </c>
    </row>
    <row r="62" spans="1:8" ht="19.5" customHeight="1">
      <c r="A62" s="182">
        <v>721210</v>
      </c>
      <c r="B62" s="21" t="s">
        <v>74</v>
      </c>
      <c r="C62" s="55"/>
      <c r="D62" s="55">
        <f>ABS(D63)</f>
        <v>400</v>
      </c>
      <c r="E62" s="55">
        <f>ABS(E63)</f>
        <v>0</v>
      </c>
      <c r="F62" s="55">
        <f>ABS(F63)</f>
        <v>220</v>
      </c>
      <c r="G62" s="55">
        <f>ABS(G63)</f>
        <v>500</v>
      </c>
      <c r="H62" s="103">
        <v>0</v>
      </c>
    </row>
    <row r="63" spans="1:8" ht="19.5" customHeight="1">
      <c r="A63" s="63">
        <v>721211</v>
      </c>
      <c r="B63" s="35" t="s">
        <v>277</v>
      </c>
      <c r="C63" s="64"/>
      <c r="D63" s="64">
        <v>400</v>
      </c>
      <c r="E63" s="64"/>
      <c r="F63" s="64">
        <v>220</v>
      </c>
      <c r="G63" s="64">
        <v>500</v>
      </c>
      <c r="H63" s="103">
        <v>0</v>
      </c>
    </row>
    <row r="64" spans="1:8" ht="19.5" customHeight="1">
      <c r="A64" s="182">
        <v>721230</v>
      </c>
      <c r="B64" s="21" t="s">
        <v>330</v>
      </c>
      <c r="C64" s="55"/>
      <c r="D64" s="55">
        <f>ABS(D65)</f>
        <v>400000</v>
      </c>
      <c r="E64" s="55">
        <f>ABS(E65)</f>
        <v>634889</v>
      </c>
      <c r="F64" s="55">
        <f>ABS(F65)</f>
        <v>119762</v>
      </c>
      <c r="G64" s="55">
        <f>ABS(G65)</f>
        <v>400000</v>
      </c>
      <c r="H64" s="103">
        <f t="shared" si="6"/>
        <v>1</v>
      </c>
    </row>
    <row r="65" spans="1:8" ht="19.5" customHeight="1">
      <c r="A65" s="63">
        <v>721239</v>
      </c>
      <c r="B65" s="35" t="s">
        <v>73</v>
      </c>
      <c r="C65" s="64">
        <v>450000</v>
      </c>
      <c r="D65" s="64">
        <v>400000</v>
      </c>
      <c r="E65" s="64">
        <v>634889</v>
      </c>
      <c r="F65" s="64">
        <v>119762</v>
      </c>
      <c r="G65" s="64">
        <v>400000</v>
      </c>
      <c r="H65" s="103">
        <f t="shared" si="6"/>
        <v>1</v>
      </c>
    </row>
    <row r="66" spans="1:8" ht="18" customHeight="1">
      <c r="A66" s="16">
        <v>722000</v>
      </c>
      <c r="B66" s="51" t="s">
        <v>22</v>
      </c>
      <c r="C66" s="52">
        <f>ABS(C67+C75)</f>
        <v>1410000</v>
      </c>
      <c r="D66" s="53">
        <f>ABS(D67+D70+D75+D88+D99)</f>
        <v>2746000</v>
      </c>
      <c r="E66" s="53">
        <f>ABS(E67+E70+E75+E88+E99)</f>
        <v>0</v>
      </c>
      <c r="F66" s="53">
        <f>ABS(F67+F70+F75+F88+F99)</f>
        <v>1692037</v>
      </c>
      <c r="G66" s="53">
        <f>ABS(G67+G70+G75+G88+G99)</f>
        <v>2823300</v>
      </c>
      <c r="H66" s="54">
        <f aca="true" t="shared" si="7" ref="H66:H75">G66/D66</f>
        <v>1.028150036416606</v>
      </c>
    </row>
    <row r="67" spans="1:8" ht="18" customHeight="1">
      <c r="A67" s="180">
        <v>722100</v>
      </c>
      <c r="B67" s="101" t="s">
        <v>76</v>
      </c>
      <c r="C67" s="102">
        <v>150000</v>
      </c>
      <c r="D67" s="102">
        <f aca="true" t="shared" si="8" ref="D67:G68">ABS(D68)</f>
        <v>265000</v>
      </c>
      <c r="E67" s="102">
        <f t="shared" si="8"/>
        <v>0</v>
      </c>
      <c r="F67" s="102">
        <f t="shared" si="8"/>
        <v>237456</v>
      </c>
      <c r="G67" s="102">
        <f t="shared" si="8"/>
        <v>300000</v>
      </c>
      <c r="H67" s="103">
        <f t="shared" si="7"/>
        <v>1.1320754716981132</v>
      </c>
    </row>
    <row r="68" spans="1:8" ht="18" customHeight="1">
      <c r="A68" s="182">
        <v>722130</v>
      </c>
      <c r="B68" s="21" t="s">
        <v>23</v>
      </c>
      <c r="C68" s="55"/>
      <c r="D68" s="55">
        <f>ABS(D69)</f>
        <v>265000</v>
      </c>
      <c r="E68" s="55">
        <f t="shared" si="8"/>
        <v>0</v>
      </c>
      <c r="F68" s="55">
        <f t="shared" si="8"/>
        <v>237456</v>
      </c>
      <c r="G68" s="55">
        <f t="shared" si="8"/>
        <v>300000</v>
      </c>
      <c r="H68" s="103">
        <f t="shared" si="7"/>
        <v>1.1320754716981132</v>
      </c>
    </row>
    <row r="69" spans="1:8" ht="18" customHeight="1">
      <c r="A69" s="63">
        <v>722131</v>
      </c>
      <c r="B69" s="35" t="s">
        <v>23</v>
      </c>
      <c r="C69" s="64"/>
      <c r="D69" s="64">
        <v>265000</v>
      </c>
      <c r="E69" s="64"/>
      <c r="F69" s="64">
        <v>237456</v>
      </c>
      <c r="G69" s="64">
        <v>300000</v>
      </c>
      <c r="H69" s="103">
        <f t="shared" si="7"/>
        <v>1.1320754716981132</v>
      </c>
    </row>
    <row r="70" spans="1:16" ht="18" customHeight="1">
      <c r="A70" s="180">
        <v>722300</v>
      </c>
      <c r="B70" s="101" t="s">
        <v>75</v>
      </c>
      <c r="C70" s="102"/>
      <c r="D70" s="102">
        <f>ABS(D71)</f>
        <v>510000</v>
      </c>
      <c r="E70" s="102">
        <f>ABS(E71)</f>
        <v>0</v>
      </c>
      <c r="F70" s="102">
        <f>ABS(F71)</f>
        <v>379087</v>
      </c>
      <c r="G70" s="102">
        <f>ABS(G71)</f>
        <v>570000</v>
      </c>
      <c r="H70" s="103">
        <f t="shared" si="7"/>
        <v>1.1176470588235294</v>
      </c>
      <c r="P70" s="76"/>
    </row>
    <row r="71" spans="1:16" ht="18" customHeight="1">
      <c r="A71" s="182">
        <v>722320</v>
      </c>
      <c r="B71" s="21" t="s">
        <v>31</v>
      </c>
      <c r="C71" s="55"/>
      <c r="D71" s="55">
        <f>ABS(D72+D73+D74)</f>
        <v>510000</v>
      </c>
      <c r="E71" s="55">
        <f>ABS(E72+E73+E74)</f>
        <v>0</v>
      </c>
      <c r="F71" s="55">
        <f>ABS(F72+F73+F74)</f>
        <v>379087</v>
      </c>
      <c r="G71" s="55">
        <f>ABS(G72+G73+G74)</f>
        <v>570000</v>
      </c>
      <c r="H71" s="103">
        <f t="shared" si="7"/>
        <v>1.1176470588235294</v>
      </c>
      <c r="P71" s="76"/>
    </row>
    <row r="72" spans="1:16" ht="18" customHeight="1">
      <c r="A72" s="92">
        <v>722321</v>
      </c>
      <c r="B72" s="35" t="s">
        <v>288</v>
      </c>
      <c r="C72" s="64"/>
      <c r="D72" s="64">
        <v>60000</v>
      </c>
      <c r="E72" s="64"/>
      <c r="F72" s="64">
        <v>11505</v>
      </c>
      <c r="G72" s="64">
        <v>50000</v>
      </c>
      <c r="H72" s="211"/>
      <c r="P72" s="76"/>
    </row>
    <row r="73" spans="1:8" ht="19.5" customHeight="1">
      <c r="A73" s="63">
        <v>722322</v>
      </c>
      <c r="B73" s="35" t="s">
        <v>283</v>
      </c>
      <c r="C73" s="64"/>
      <c r="D73" s="64">
        <v>410000</v>
      </c>
      <c r="E73" s="64"/>
      <c r="F73" s="64">
        <v>362582</v>
      </c>
      <c r="G73" s="64">
        <v>480000</v>
      </c>
      <c r="H73" s="56">
        <f t="shared" si="7"/>
        <v>1.170731707317073</v>
      </c>
    </row>
    <row r="74" spans="1:8" ht="18" customHeight="1">
      <c r="A74" s="63">
        <v>722323</v>
      </c>
      <c r="B74" s="35" t="s">
        <v>34</v>
      </c>
      <c r="C74" s="64"/>
      <c r="D74" s="64">
        <v>40000</v>
      </c>
      <c r="E74" s="64"/>
      <c r="F74" s="64">
        <v>5000</v>
      </c>
      <c r="G74" s="64">
        <v>40000</v>
      </c>
      <c r="H74" s="56">
        <f t="shared" si="7"/>
        <v>1</v>
      </c>
    </row>
    <row r="75" spans="1:8" ht="19.5" customHeight="1">
      <c r="A75" s="180">
        <v>722400</v>
      </c>
      <c r="B75" s="101" t="s">
        <v>77</v>
      </c>
      <c r="C75" s="107">
        <v>1260000</v>
      </c>
      <c r="D75" s="102">
        <f>ABS(D76+D82+D84)</f>
        <v>1626000</v>
      </c>
      <c r="E75" s="102">
        <f>ABS(E76+E82+E84)</f>
        <v>0</v>
      </c>
      <c r="F75" s="102">
        <f>ABS(F76+F82+F84)</f>
        <v>858094</v>
      </c>
      <c r="G75" s="102">
        <f>ABS(G76+G82+G84)</f>
        <v>1587300</v>
      </c>
      <c r="H75" s="103">
        <f t="shared" si="7"/>
        <v>0.97619926199262</v>
      </c>
    </row>
    <row r="76" spans="1:8" ht="19.5" customHeight="1">
      <c r="A76" s="182">
        <v>722430</v>
      </c>
      <c r="B76" s="21" t="s">
        <v>78</v>
      </c>
      <c r="C76" s="55"/>
      <c r="D76" s="55">
        <f>ABS(D77+D78+D79+D80+D81)</f>
        <v>900000</v>
      </c>
      <c r="E76" s="55">
        <f>ABS(E77+E78+E79+E80+E81)</f>
        <v>0</v>
      </c>
      <c r="F76" s="55">
        <f>ABS(F77+F78+F79+F80+F81)</f>
        <v>680788</v>
      </c>
      <c r="G76" s="55">
        <f>ABS(G77+G78+G79+G80+G81)</f>
        <v>861300</v>
      </c>
      <c r="H76" s="103">
        <f aca="true" t="shared" si="9" ref="H76:H87">G76/D76</f>
        <v>0.957</v>
      </c>
    </row>
    <row r="77" spans="1:8" ht="19.5" customHeight="1">
      <c r="A77" s="63">
        <v>722432</v>
      </c>
      <c r="B77" s="35" t="s">
        <v>79</v>
      </c>
      <c r="C77" s="64"/>
      <c r="D77" s="64">
        <v>300</v>
      </c>
      <c r="E77" s="64"/>
      <c r="F77" s="64">
        <v>63</v>
      </c>
      <c r="G77" s="64">
        <v>300</v>
      </c>
      <c r="H77" s="103">
        <v>0</v>
      </c>
    </row>
    <row r="78" spans="1:8" ht="19.5" customHeight="1">
      <c r="A78" s="63">
        <v>722433</v>
      </c>
      <c r="B78" s="35" t="s">
        <v>80</v>
      </c>
      <c r="C78" s="64"/>
      <c r="D78" s="64">
        <v>700000</v>
      </c>
      <c r="E78" s="64"/>
      <c r="F78" s="64">
        <v>596956</v>
      </c>
      <c r="G78" s="64">
        <v>750000</v>
      </c>
      <c r="H78" s="103">
        <f t="shared" si="9"/>
        <v>1.0714285714285714</v>
      </c>
    </row>
    <row r="79" spans="1:8" ht="19.5" customHeight="1">
      <c r="A79" s="63">
        <v>722435</v>
      </c>
      <c r="B79" s="35" t="s">
        <v>81</v>
      </c>
      <c r="C79" s="64"/>
      <c r="D79" s="64">
        <v>130000</v>
      </c>
      <c r="E79" s="64"/>
      <c r="F79" s="64">
        <v>55591</v>
      </c>
      <c r="G79" s="64">
        <v>70000</v>
      </c>
      <c r="H79" s="103">
        <f t="shared" si="9"/>
        <v>0.5384615384615384</v>
      </c>
    </row>
    <row r="80" spans="1:8" ht="19.5" customHeight="1">
      <c r="A80" s="63">
        <v>722436</v>
      </c>
      <c r="B80" s="35" t="s">
        <v>82</v>
      </c>
      <c r="C80" s="64"/>
      <c r="D80" s="64">
        <v>19700</v>
      </c>
      <c r="E80" s="64"/>
      <c r="F80" s="64">
        <v>8650</v>
      </c>
      <c r="G80" s="64">
        <v>11000</v>
      </c>
      <c r="H80" s="103">
        <f t="shared" si="9"/>
        <v>0.5583756345177665</v>
      </c>
    </row>
    <row r="81" spans="1:8" ht="19.5" customHeight="1">
      <c r="A81" s="63">
        <v>722437</v>
      </c>
      <c r="B81" s="35" t="s">
        <v>83</v>
      </c>
      <c r="C81" s="64"/>
      <c r="D81" s="64">
        <v>50000</v>
      </c>
      <c r="E81" s="64"/>
      <c r="F81" s="64">
        <v>19528</v>
      </c>
      <c r="G81" s="64">
        <v>30000</v>
      </c>
      <c r="H81" s="103">
        <f t="shared" si="9"/>
        <v>0.6</v>
      </c>
    </row>
    <row r="82" spans="1:8" ht="19.5" customHeight="1">
      <c r="A82" s="182">
        <v>722440</v>
      </c>
      <c r="B82" s="21" t="s">
        <v>85</v>
      </c>
      <c r="C82" s="55"/>
      <c r="D82" s="55">
        <f>ABS(D83)</f>
        <v>200000</v>
      </c>
      <c r="E82" s="55">
        <f>ABS(E83)</f>
        <v>0</v>
      </c>
      <c r="F82" s="55">
        <f>ABS(F83)</f>
        <v>41631</v>
      </c>
      <c r="G82" s="55">
        <f>ABS(G83)</f>
        <v>200000</v>
      </c>
      <c r="H82" s="103">
        <f t="shared" si="9"/>
        <v>1</v>
      </c>
    </row>
    <row r="83" spans="1:8" ht="19.5" customHeight="1">
      <c r="A83" s="63">
        <v>722441</v>
      </c>
      <c r="B83" s="35" t="s">
        <v>86</v>
      </c>
      <c r="C83" s="64"/>
      <c r="D83" s="64">
        <v>200000</v>
      </c>
      <c r="E83" s="64"/>
      <c r="F83" s="64">
        <v>41631</v>
      </c>
      <c r="G83" s="64">
        <v>200000</v>
      </c>
      <c r="H83" s="103">
        <f t="shared" si="9"/>
        <v>1</v>
      </c>
    </row>
    <row r="84" spans="1:8" ht="19.5" customHeight="1">
      <c r="A84" s="182">
        <v>722460</v>
      </c>
      <c r="B84" s="21" t="s">
        <v>88</v>
      </c>
      <c r="C84" s="55"/>
      <c r="D84" s="55">
        <f>ABS(D85+D86+D87)</f>
        <v>526000</v>
      </c>
      <c r="E84" s="55">
        <f>ABS(E85+E86+E87)</f>
        <v>0</v>
      </c>
      <c r="F84" s="55">
        <f>ABS(F85+F86+F87)</f>
        <v>135675</v>
      </c>
      <c r="G84" s="55">
        <f>ABS(G85+G86+G87)</f>
        <v>526000</v>
      </c>
      <c r="H84" s="103">
        <f t="shared" si="9"/>
        <v>1</v>
      </c>
    </row>
    <row r="85" spans="1:8" ht="19.5" customHeight="1">
      <c r="A85" s="92">
        <v>722462</v>
      </c>
      <c r="B85" s="35" t="s">
        <v>274</v>
      </c>
      <c r="C85" s="55"/>
      <c r="D85" s="64">
        <v>500000</v>
      </c>
      <c r="E85" s="55"/>
      <c r="F85" s="64">
        <v>123033</v>
      </c>
      <c r="G85" s="64">
        <v>500000</v>
      </c>
      <c r="H85" s="103">
        <f t="shared" si="9"/>
        <v>1</v>
      </c>
    </row>
    <row r="86" spans="1:8" ht="19.5" customHeight="1">
      <c r="A86" s="92">
        <v>722463</v>
      </c>
      <c r="B86" s="35" t="s">
        <v>278</v>
      </c>
      <c r="C86" s="55"/>
      <c r="D86" s="64">
        <v>25000</v>
      </c>
      <c r="E86" s="55"/>
      <c r="F86" s="64">
        <v>12642</v>
      </c>
      <c r="G86" s="64">
        <v>25000</v>
      </c>
      <c r="H86" s="103">
        <v>0</v>
      </c>
    </row>
    <row r="87" spans="1:8" ht="19.5" customHeight="1">
      <c r="A87" s="63">
        <v>722465</v>
      </c>
      <c r="B87" s="35" t="s">
        <v>87</v>
      </c>
      <c r="C87" s="64"/>
      <c r="D87" s="64">
        <v>1000</v>
      </c>
      <c r="E87" s="64"/>
      <c r="F87" s="64">
        <v>0</v>
      </c>
      <c r="G87" s="64">
        <v>1000</v>
      </c>
      <c r="H87" s="103">
        <f t="shared" si="9"/>
        <v>1</v>
      </c>
    </row>
    <row r="88" spans="1:8" ht="19.5" customHeight="1">
      <c r="A88" s="180">
        <v>722500</v>
      </c>
      <c r="B88" s="101" t="s">
        <v>89</v>
      </c>
      <c r="C88" s="108"/>
      <c r="D88" s="108">
        <f>ABS(D89+D91+D94)</f>
        <v>332000</v>
      </c>
      <c r="E88" s="108">
        <f>ABS(E89+E91+E94)</f>
        <v>0</v>
      </c>
      <c r="F88" s="108">
        <f>ABS(F89+F91+F94)</f>
        <v>203161</v>
      </c>
      <c r="G88" s="108">
        <f>ABS(G89+G91+G94)</f>
        <v>353000</v>
      </c>
      <c r="H88" s="103">
        <f>G88/D88</f>
        <v>1.0632530120481927</v>
      </c>
    </row>
    <row r="89" spans="1:8" ht="19.5" customHeight="1">
      <c r="A89" s="182">
        <v>722510</v>
      </c>
      <c r="B89" s="21" t="s">
        <v>89</v>
      </c>
      <c r="C89" s="58"/>
      <c r="D89" s="58">
        <f>ABS(D90)</f>
        <v>4000</v>
      </c>
      <c r="E89" s="58">
        <f>ABS(E90)</f>
        <v>0</v>
      </c>
      <c r="F89" s="58">
        <f>ABS(F90)</f>
        <v>3787</v>
      </c>
      <c r="G89" s="58">
        <f>ABS(G90)</f>
        <v>5000</v>
      </c>
      <c r="H89" s="103">
        <f aca="true" t="shared" si="10" ref="H89:H98">G89/D89</f>
        <v>1.25</v>
      </c>
    </row>
    <row r="90" spans="1:8" ht="18" customHeight="1">
      <c r="A90" s="63">
        <v>722515</v>
      </c>
      <c r="B90" s="35" t="s">
        <v>29</v>
      </c>
      <c r="C90" s="58"/>
      <c r="D90" s="68">
        <v>4000</v>
      </c>
      <c r="E90" s="68"/>
      <c r="F90" s="68">
        <v>3787</v>
      </c>
      <c r="G90" s="68">
        <v>5000</v>
      </c>
      <c r="H90" s="103">
        <f t="shared" si="10"/>
        <v>1.25</v>
      </c>
    </row>
    <row r="91" spans="1:14" ht="18" customHeight="1">
      <c r="A91" s="182">
        <v>722530</v>
      </c>
      <c r="B91" s="21" t="s">
        <v>90</v>
      </c>
      <c r="C91" s="58"/>
      <c r="D91" s="58">
        <f>ABS(D92+D93)</f>
        <v>220000</v>
      </c>
      <c r="E91" s="58">
        <f>ABS(E92+E93)</f>
        <v>0</v>
      </c>
      <c r="F91" s="58">
        <f>ABS(F92+F93)</f>
        <v>171837</v>
      </c>
      <c r="G91" s="58">
        <f>ABS(G92+G93)</f>
        <v>240000</v>
      </c>
      <c r="H91" s="103">
        <f t="shared" si="10"/>
        <v>1.0909090909090908</v>
      </c>
      <c r="N91" s="65"/>
    </row>
    <row r="92" spans="1:14" ht="18" customHeight="1">
      <c r="A92" s="63">
        <v>722531</v>
      </c>
      <c r="B92" s="35" t="s">
        <v>91</v>
      </c>
      <c r="C92" s="68"/>
      <c r="D92" s="68">
        <v>90000</v>
      </c>
      <c r="E92" s="68"/>
      <c r="F92" s="68">
        <v>69963</v>
      </c>
      <c r="G92" s="68">
        <v>110000</v>
      </c>
      <c r="H92" s="103">
        <f t="shared" si="10"/>
        <v>1.2222222222222223</v>
      </c>
      <c r="N92" s="65"/>
    </row>
    <row r="93" spans="1:14" ht="18" customHeight="1">
      <c r="A93" s="63">
        <v>722532</v>
      </c>
      <c r="B93" s="35" t="s">
        <v>92</v>
      </c>
      <c r="C93" s="68"/>
      <c r="D93" s="68">
        <v>130000</v>
      </c>
      <c r="E93" s="68"/>
      <c r="F93" s="68">
        <v>101874</v>
      </c>
      <c r="G93" s="68">
        <v>130000</v>
      </c>
      <c r="H93" s="103">
        <f t="shared" si="10"/>
        <v>1</v>
      </c>
      <c r="N93" s="65"/>
    </row>
    <row r="94" spans="1:14" ht="18" customHeight="1">
      <c r="A94" s="182">
        <v>722580</v>
      </c>
      <c r="B94" s="21" t="s">
        <v>93</v>
      </c>
      <c r="C94" s="58"/>
      <c r="D94" s="58">
        <f>ABS(D95+D96+D97+D98)</f>
        <v>108000</v>
      </c>
      <c r="E94" s="58">
        <f>ABS(E95+E96+E97+E98)</f>
        <v>0</v>
      </c>
      <c r="F94" s="58">
        <f>ABS(F95+F96+F97+F98)</f>
        <v>27537</v>
      </c>
      <c r="G94" s="58">
        <f>ABS(G95+G96+G97+G98)</f>
        <v>108000</v>
      </c>
      <c r="H94" s="103">
        <f t="shared" si="10"/>
        <v>1</v>
      </c>
      <c r="N94" s="65"/>
    </row>
    <row r="95" spans="1:8" ht="18" customHeight="1">
      <c r="A95" s="63">
        <v>722581</v>
      </c>
      <c r="B95" s="35" t="s">
        <v>94</v>
      </c>
      <c r="C95" s="58"/>
      <c r="D95" s="68">
        <v>80000</v>
      </c>
      <c r="E95" s="68"/>
      <c r="F95" s="68">
        <v>18542</v>
      </c>
      <c r="G95" s="68">
        <v>80000</v>
      </c>
      <c r="H95" s="103">
        <f t="shared" si="10"/>
        <v>1</v>
      </c>
    </row>
    <row r="96" spans="1:8" ht="18" customHeight="1">
      <c r="A96" s="63">
        <v>722582</v>
      </c>
      <c r="B96" s="35" t="s">
        <v>95</v>
      </c>
      <c r="C96" s="58"/>
      <c r="D96" s="68">
        <v>20000</v>
      </c>
      <c r="E96" s="68"/>
      <c r="F96" s="68">
        <v>2655</v>
      </c>
      <c r="G96" s="68">
        <v>20000</v>
      </c>
      <c r="H96" s="103">
        <f t="shared" si="10"/>
        <v>1</v>
      </c>
    </row>
    <row r="97" spans="1:8" ht="18" customHeight="1">
      <c r="A97" s="63">
        <v>722583</v>
      </c>
      <c r="B97" s="35" t="s">
        <v>30</v>
      </c>
      <c r="C97" s="58"/>
      <c r="D97" s="68">
        <v>3000</v>
      </c>
      <c r="E97" s="68"/>
      <c r="F97" s="68">
        <v>2566</v>
      </c>
      <c r="G97" s="68">
        <v>3000</v>
      </c>
      <c r="H97" s="103">
        <f t="shared" si="10"/>
        <v>1</v>
      </c>
    </row>
    <row r="98" spans="1:8" ht="18" customHeight="1">
      <c r="A98" s="63">
        <v>722584</v>
      </c>
      <c r="B98" s="35" t="s">
        <v>255</v>
      </c>
      <c r="C98" s="58"/>
      <c r="D98" s="68">
        <v>5000</v>
      </c>
      <c r="E98" s="68"/>
      <c r="F98" s="68">
        <v>3774</v>
      </c>
      <c r="G98" s="68">
        <v>5000</v>
      </c>
      <c r="H98" s="103">
        <f t="shared" si="10"/>
        <v>1</v>
      </c>
    </row>
    <row r="99" spans="1:8" ht="18" customHeight="1">
      <c r="A99" s="180">
        <v>722700</v>
      </c>
      <c r="B99" s="101" t="s">
        <v>35</v>
      </c>
      <c r="C99" s="108"/>
      <c r="D99" s="108">
        <f aca="true" t="shared" si="11" ref="D99:G100">ABS(D100)</f>
        <v>13000</v>
      </c>
      <c r="E99" s="108">
        <f t="shared" si="11"/>
        <v>0</v>
      </c>
      <c r="F99" s="108">
        <f t="shared" si="11"/>
        <v>14239</v>
      </c>
      <c r="G99" s="108">
        <f t="shared" si="11"/>
        <v>13000</v>
      </c>
      <c r="H99" s="103">
        <f aca="true" t="shared" si="12" ref="H99:H105">G99/D99</f>
        <v>1</v>
      </c>
    </row>
    <row r="100" spans="1:8" ht="18" customHeight="1">
      <c r="A100" s="182">
        <v>722710</v>
      </c>
      <c r="B100" s="21" t="s">
        <v>96</v>
      </c>
      <c r="C100" s="58"/>
      <c r="D100" s="58">
        <f t="shared" si="11"/>
        <v>13000</v>
      </c>
      <c r="E100" s="58">
        <f t="shared" si="11"/>
        <v>0</v>
      </c>
      <c r="F100" s="58">
        <f t="shared" si="11"/>
        <v>14239</v>
      </c>
      <c r="G100" s="58">
        <f t="shared" si="11"/>
        <v>13000</v>
      </c>
      <c r="H100" s="103">
        <f t="shared" si="12"/>
        <v>1</v>
      </c>
    </row>
    <row r="101" spans="1:11" ht="18" customHeight="1">
      <c r="A101" s="63">
        <v>722719</v>
      </c>
      <c r="B101" s="35" t="s">
        <v>97</v>
      </c>
      <c r="C101" s="68"/>
      <c r="D101" s="68">
        <v>13000</v>
      </c>
      <c r="E101" s="68"/>
      <c r="F101" s="68">
        <v>14239</v>
      </c>
      <c r="G101" s="68">
        <v>13000</v>
      </c>
      <c r="H101" s="103">
        <f t="shared" si="12"/>
        <v>1</v>
      </c>
      <c r="K101" s="123"/>
    </row>
    <row r="102" spans="1:8" ht="18" customHeight="1">
      <c r="A102" s="24">
        <v>723000</v>
      </c>
      <c r="B102" s="66" t="s">
        <v>98</v>
      </c>
      <c r="C102" s="67"/>
      <c r="D102" s="67">
        <f aca="true" t="shared" si="13" ref="D102:G103">ABS(D103)</f>
        <v>20600</v>
      </c>
      <c r="E102" s="67">
        <f t="shared" si="13"/>
        <v>0</v>
      </c>
      <c r="F102" s="67">
        <f t="shared" si="13"/>
        <v>24340</v>
      </c>
      <c r="G102" s="67">
        <f t="shared" si="13"/>
        <v>21600</v>
      </c>
      <c r="H102" s="56">
        <f t="shared" si="12"/>
        <v>1.0485436893203883</v>
      </c>
    </row>
    <row r="103" spans="1:8" ht="18" customHeight="1">
      <c r="A103" s="96">
        <v>723100</v>
      </c>
      <c r="B103" s="97" t="s">
        <v>98</v>
      </c>
      <c r="C103" s="109"/>
      <c r="D103" s="109">
        <f t="shared" si="13"/>
        <v>20600</v>
      </c>
      <c r="E103" s="109">
        <f t="shared" si="13"/>
        <v>0</v>
      </c>
      <c r="F103" s="109">
        <f t="shared" si="13"/>
        <v>24340</v>
      </c>
      <c r="G103" s="109">
        <f t="shared" si="13"/>
        <v>21600</v>
      </c>
      <c r="H103" s="56">
        <f t="shared" si="12"/>
        <v>1.0485436893203883</v>
      </c>
    </row>
    <row r="104" spans="1:8" ht="18" customHeight="1">
      <c r="A104" s="88">
        <v>723130</v>
      </c>
      <c r="B104" s="89" t="s">
        <v>99</v>
      </c>
      <c r="C104" s="110"/>
      <c r="D104" s="110">
        <f>ABS(D105+D106)</f>
        <v>20600</v>
      </c>
      <c r="E104" s="110">
        <f>ABS(E105+E106)</f>
        <v>0</v>
      </c>
      <c r="F104" s="110">
        <f>ABS(F105+F106)</f>
        <v>24340</v>
      </c>
      <c r="G104" s="110">
        <f>ABS(G105+G106)</f>
        <v>21600</v>
      </c>
      <c r="H104" s="56">
        <f t="shared" si="12"/>
        <v>1.0485436893203883</v>
      </c>
    </row>
    <row r="105" spans="1:8" ht="18" customHeight="1">
      <c r="A105" s="93">
        <v>723131</v>
      </c>
      <c r="B105" s="95" t="s">
        <v>100</v>
      </c>
      <c r="C105" s="111"/>
      <c r="D105" s="111">
        <v>20000</v>
      </c>
      <c r="E105" s="111"/>
      <c r="F105" s="111">
        <v>24340</v>
      </c>
      <c r="G105" s="111">
        <v>21000</v>
      </c>
      <c r="H105" s="56">
        <f t="shared" si="12"/>
        <v>1.05</v>
      </c>
    </row>
    <row r="106" spans="1:8" ht="18" customHeight="1">
      <c r="A106" s="93">
        <v>723139</v>
      </c>
      <c r="B106" s="95" t="s">
        <v>35</v>
      </c>
      <c r="C106" s="111"/>
      <c r="D106" s="111">
        <v>600</v>
      </c>
      <c r="E106" s="111"/>
      <c r="F106" s="111">
        <v>0</v>
      </c>
      <c r="G106" s="111">
        <v>600</v>
      </c>
      <c r="H106" s="56">
        <v>0</v>
      </c>
    </row>
    <row r="107" spans="1:8" ht="18" customHeight="1">
      <c r="A107" s="11">
        <v>730000</v>
      </c>
      <c r="B107" s="51" t="s">
        <v>24</v>
      </c>
      <c r="C107" s="52" t="e">
        <f>ABS(C109+#REF!)</f>
        <v>#REF!</v>
      </c>
      <c r="D107" s="53">
        <f>ABS(D108+D113)</f>
        <v>370000</v>
      </c>
      <c r="E107" s="53">
        <f>ABS(E108+E113)</f>
        <v>0</v>
      </c>
      <c r="F107" s="53">
        <f>ABS(F108+F113)</f>
        <v>493789</v>
      </c>
      <c r="G107" s="53">
        <f>ABS(G108+G113)</f>
        <v>420000</v>
      </c>
      <c r="H107" s="54">
        <f>G107/D107</f>
        <v>1.135135135135135</v>
      </c>
    </row>
    <row r="108" spans="1:8" ht="18" customHeight="1">
      <c r="A108" s="186">
        <v>732000</v>
      </c>
      <c r="B108" s="112" t="s">
        <v>101</v>
      </c>
      <c r="C108" s="113"/>
      <c r="D108" s="113">
        <f aca="true" t="shared" si="14" ref="D108:G109">ABS(D109)</f>
        <v>330000</v>
      </c>
      <c r="E108" s="113">
        <f t="shared" si="14"/>
        <v>0</v>
      </c>
      <c r="F108" s="113">
        <f t="shared" si="14"/>
        <v>291060</v>
      </c>
      <c r="G108" s="113">
        <f t="shared" si="14"/>
        <v>380000</v>
      </c>
      <c r="H108" s="54">
        <f aca="true" t="shared" si="15" ref="H108:H132">G108/D108</f>
        <v>1.1515151515151516</v>
      </c>
    </row>
    <row r="109" spans="1:8" ht="18" customHeight="1">
      <c r="A109" s="183">
        <v>732100</v>
      </c>
      <c r="B109" s="77" t="s">
        <v>25</v>
      </c>
      <c r="C109" s="78">
        <v>280000</v>
      </c>
      <c r="D109" s="78">
        <f t="shared" si="14"/>
        <v>330000</v>
      </c>
      <c r="E109" s="78">
        <f t="shared" si="14"/>
        <v>0</v>
      </c>
      <c r="F109" s="78">
        <f t="shared" si="14"/>
        <v>291060</v>
      </c>
      <c r="G109" s="78">
        <f t="shared" si="14"/>
        <v>380000</v>
      </c>
      <c r="H109" s="54">
        <f t="shared" si="15"/>
        <v>1.1515151515151516</v>
      </c>
    </row>
    <row r="110" spans="1:8" ht="18" customHeight="1">
      <c r="A110" s="184">
        <v>732110</v>
      </c>
      <c r="B110" s="117" t="s">
        <v>25</v>
      </c>
      <c r="C110" s="118"/>
      <c r="D110" s="118">
        <f>ABS(D111+D112)</f>
        <v>330000</v>
      </c>
      <c r="E110" s="118">
        <f>ABS(E111+E112)</f>
        <v>0</v>
      </c>
      <c r="F110" s="118">
        <f>ABS(F111+F112)</f>
        <v>291060</v>
      </c>
      <c r="G110" s="118">
        <f>ABS(G111+G112)</f>
        <v>380000</v>
      </c>
      <c r="H110" s="54">
        <f t="shared" si="15"/>
        <v>1.1515151515151516</v>
      </c>
    </row>
    <row r="111" spans="1:8" ht="18" customHeight="1">
      <c r="A111" s="114">
        <v>732112</v>
      </c>
      <c r="B111" s="208" t="s">
        <v>102</v>
      </c>
      <c r="C111" s="119"/>
      <c r="D111" s="119">
        <v>80000</v>
      </c>
      <c r="E111" s="119"/>
      <c r="F111" s="119">
        <v>0</v>
      </c>
      <c r="G111" s="119">
        <v>80000</v>
      </c>
      <c r="H111" s="54">
        <f t="shared" si="15"/>
        <v>1</v>
      </c>
    </row>
    <row r="112" spans="1:8" ht="18" customHeight="1">
      <c r="A112" s="114">
        <v>732114</v>
      </c>
      <c r="B112" s="208" t="s">
        <v>103</v>
      </c>
      <c r="C112" s="119"/>
      <c r="D112" s="119">
        <v>250000</v>
      </c>
      <c r="E112" s="119"/>
      <c r="F112" s="119">
        <v>291060</v>
      </c>
      <c r="G112" s="119">
        <v>300000</v>
      </c>
      <c r="H112" s="54">
        <f t="shared" si="15"/>
        <v>1.2</v>
      </c>
    </row>
    <row r="113" spans="1:8" ht="18" customHeight="1">
      <c r="A113" s="183">
        <v>733000</v>
      </c>
      <c r="B113" s="77" t="s">
        <v>104</v>
      </c>
      <c r="C113" s="78"/>
      <c r="D113" s="78">
        <f>ABS(D114+D117)</f>
        <v>40000</v>
      </c>
      <c r="E113" s="78">
        <f>ABS(E114+E117)</f>
        <v>0</v>
      </c>
      <c r="F113" s="78">
        <f>ABS(F114+F117)</f>
        <v>202729</v>
      </c>
      <c r="G113" s="78">
        <f>ABS(G114+G117)</f>
        <v>40000</v>
      </c>
      <c r="H113" s="54">
        <f t="shared" si="15"/>
        <v>1</v>
      </c>
    </row>
    <row r="114" spans="1:8" ht="18" customHeight="1">
      <c r="A114" s="184">
        <v>733100</v>
      </c>
      <c r="B114" s="59" t="s">
        <v>104</v>
      </c>
      <c r="C114" s="60"/>
      <c r="D114" s="60">
        <f aca="true" t="shared" si="16" ref="D114:G115">ABS(D115)</f>
        <v>30000</v>
      </c>
      <c r="E114" s="60">
        <f t="shared" si="16"/>
        <v>0</v>
      </c>
      <c r="F114" s="60">
        <f t="shared" si="16"/>
        <v>44300</v>
      </c>
      <c r="G114" s="60">
        <f t="shared" si="16"/>
        <v>30000</v>
      </c>
      <c r="H114" s="54">
        <f t="shared" si="15"/>
        <v>1</v>
      </c>
    </row>
    <row r="115" spans="1:8" ht="18" customHeight="1">
      <c r="A115" s="184">
        <v>733110</v>
      </c>
      <c r="B115" s="59" t="s">
        <v>105</v>
      </c>
      <c r="C115" s="60"/>
      <c r="D115" s="60">
        <f t="shared" si="16"/>
        <v>30000</v>
      </c>
      <c r="E115" s="60">
        <f t="shared" si="16"/>
        <v>0</v>
      </c>
      <c r="F115" s="60">
        <f t="shared" si="16"/>
        <v>44300</v>
      </c>
      <c r="G115" s="60">
        <f t="shared" si="16"/>
        <v>30000</v>
      </c>
      <c r="H115" s="54">
        <f t="shared" si="15"/>
        <v>1</v>
      </c>
    </row>
    <row r="116" spans="1:8" ht="18" customHeight="1">
      <c r="A116" s="114">
        <v>733112</v>
      </c>
      <c r="B116" s="115" t="s">
        <v>106</v>
      </c>
      <c r="C116" s="116"/>
      <c r="D116" s="116">
        <v>30000</v>
      </c>
      <c r="E116" s="116"/>
      <c r="F116" s="116">
        <v>44300</v>
      </c>
      <c r="G116" s="116">
        <v>30000</v>
      </c>
      <c r="H116" s="54">
        <f t="shared" si="15"/>
        <v>1</v>
      </c>
    </row>
    <row r="117" spans="1:8" ht="18" customHeight="1">
      <c r="A117" s="185">
        <v>733120</v>
      </c>
      <c r="B117" s="59" t="s">
        <v>279</v>
      </c>
      <c r="C117" s="116"/>
      <c r="D117" s="116">
        <f>ABS(D118)</f>
        <v>10000</v>
      </c>
      <c r="E117" s="116">
        <f>ABS(E118)</f>
        <v>0</v>
      </c>
      <c r="F117" s="116">
        <f>ABS(F118)</f>
        <v>158429</v>
      </c>
      <c r="G117" s="116">
        <f>ABS(G118)</f>
        <v>10000</v>
      </c>
      <c r="H117" s="54">
        <f t="shared" si="15"/>
        <v>1</v>
      </c>
    </row>
    <row r="118" spans="1:8" ht="18" customHeight="1">
      <c r="A118" s="114">
        <v>733122</v>
      </c>
      <c r="B118" s="115" t="s">
        <v>280</v>
      </c>
      <c r="C118" s="116"/>
      <c r="D118" s="116">
        <v>10000</v>
      </c>
      <c r="E118" s="116"/>
      <c r="F118" s="116">
        <v>158429</v>
      </c>
      <c r="G118" s="116">
        <v>10000</v>
      </c>
      <c r="H118" s="54">
        <f t="shared" si="15"/>
        <v>1</v>
      </c>
    </row>
    <row r="119" spans="1:8" ht="18" customHeight="1">
      <c r="A119" s="124">
        <v>740000</v>
      </c>
      <c r="B119" s="125" t="s">
        <v>36</v>
      </c>
      <c r="C119" s="126"/>
      <c r="D119" s="127">
        <f aca="true" t="shared" si="17" ref="D119:G121">ABS(D120)</f>
        <v>1050000</v>
      </c>
      <c r="E119" s="127">
        <f t="shared" si="17"/>
        <v>0</v>
      </c>
      <c r="F119" s="127">
        <f t="shared" si="17"/>
        <v>577711</v>
      </c>
      <c r="G119" s="127">
        <f t="shared" si="17"/>
        <v>1050000</v>
      </c>
      <c r="H119" s="54">
        <f t="shared" si="15"/>
        <v>1</v>
      </c>
    </row>
    <row r="120" spans="1:8" ht="18" customHeight="1">
      <c r="A120" s="183">
        <v>742000</v>
      </c>
      <c r="B120" s="80" t="s">
        <v>37</v>
      </c>
      <c r="C120" s="60"/>
      <c r="D120" s="78">
        <f t="shared" si="17"/>
        <v>1050000</v>
      </c>
      <c r="E120" s="78">
        <f t="shared" si="17"/>
        <v>0</v>
      </c>
      <c r="F120" s="78">
        <f t="shared" si="17"/>
        <v>577711</v>
      </c>
      <c r="G120" s="78">
        <f t="shared" si="17"/>
        <v>1050000</v>
      </c>
      <c r="H120" s="54">
        <f t="shared" si="15"/>
        <v>1</v>
      </c>
    </row>
    <row r="121" spans="1:8" ht="18" customHeight="1">
      <c r="A121" s="185">
        <v>742100</v>
      </c>
      <c r="B121" s="80" t="s">
        <v>37</v>
      </c>
      <c r="C121" s="118"/>
      <c r="D121" s="118">
        <f t="shared" si="17"/>
        <v>1050000</v>
      </c>
      <c r="E121" s="118">
        <f t="shared" si="17"/>
        <v>0</v>
      </c>
      <c r="F121" s="118">
        <f t="shared" si="17"/>
        <v>577711</v>
      </c>
      <c r="G121" s="118">
        <f t="shared" si="17"/>
        <v>1050000</v>
      </c>
      <c r="H121" s="54">
        <f t="shared" si="15"/>
        <v>1</v>
      </c>
    </row>
    <row r="122" spans="1:8" ht="18" customHeight="1">
      <c r="A122" s="185">
        <v>742110</v>
      </c>
      <c r="B122" s="80" t="s">
        <v>37</v>
      </c>
      <c r="C122" s="118"/>
      <c r="D122" s="118">
        <f>ABS(D123+D124)</f>
        <v>1050000</v>
      </c>
      <c r="E122" s="118">
        <f>ABS(E123+E124)</f>
        <v>0</v>
      </c>
      <c r="F122" s="118">
        <f>ABS(F123+F124)</f>
        <v>577711</v>
      </c>
      <c r="G122" s="118">
        <f>ABS(G123+G124)</f>
        <v>1050000</v>
      </c>
      <c r="H122" s="54">
        <f t="shared" si="15"/>
        <v>1</v>
      </c>
    </row>
    <row r="123" spans="1:8" ht="18" customHeight="1">
      <c r="A123" s="120">
        <v>742112</v>
      </c>
      <c r="B123" s="121" t="s">
        <v>108</v>
      </c>
      <c r="C123" s="119"/>
      <c r="D123" s="119">
        <v>500000</v>
      </c>
      <c r="E123" s="119"/>
      <c r="F123" s="119">
        <v>149985</v>
      </c>
      <c r="G123" s="119">
        <v>500000</v>
      </c>
      <c r="H123" s="54">
        <f t="shared" si="15"/>
        <v>1</v>
      </c>
    </row>
    <row r="124" spans="1:8" ht="18" customHeight="1">
      <c r="A124" s="114">
        <v>742114</v>
      </c>
      <c r="B124" s="115" t="s">
        <v>107</v>
      </c>
      <c r="C124" s="116"/>
      <c r="D124" s="116">
        <v>550000</v>
      </c>
      <c r="E124" s="116"/>
      <c r="F124" s="116">
        <v>427726</v>
      </c>
      <c r="G124" s="116">
        <v>550000</v>
      </c>
      <c r="H124" s="54">
        <f t="shared" si="15"/>
        <v>1</v>
      </c>
    </row>
    <row r="125" spans="1:8" ht="18" customHeight="1">
      <c r="A125" s="212">
        <v>770000</v>
      </c>
      <c r="B125" s="77" t="s">
        <v>273</v>
      </c>
      <c r="C125" s="213"/>
      <c r="D125" s="213">
        <v>10000</v>
      </c>
      <c r="E125" s="213"/>
      <c r="F125" s="213">
        <v>0</v>
      </c>
      <c r="G125" s="213">
        <v>10000</v>
      </c>
      <c r="H125" s="214">
        <v>0</v>
      </c>
    </row>
    <row r="126" spans="1:8" ht="18" customHeight="1">
      <c r="A126" s="216">
        <v>810000</v>
      </c>
      <c r="B126" s="217" t="s">
        <v>289</v>
      </c>
      <c r="C126" s="218"/>
      <c r="D126" s="218">
        <f>ABS(D127)</f>
        <v>0</v>
      </c>
      <c r="E126" s="218">
        <f>ABS(E127)</f>
        <v>0</v>
      </c>
      <c r="F126" s="218">
        <f>ABS(F127+F129)</f>
        <v>924781</v>
      </c>
      <c r="G126" s="218">
        <f>ABS(G127)</f>
        <v>0</v>
      </c>
      <c r="H126" s="214">
        <v>0</v>
      </c>
    </row>
    <row r="127" spans="1:8" ht="18" customHeight="1">
      <c r="A127" s="219">
        <v>811100</v>
      </c>
      <c r="B127" s="220" t="s">
        <v>290</v>
      </c>
      <c r="C127" s="221"/>
      <c r="D127" s="221">
        <f>ABS(D131)</f>
        <v>0</v>
      </c>
      <c r="E127" s="221">
        <f>ABS(E131)</f>
        <v>0</v>
      </c>
      <c r="F127" s="221">
        <f>ABS(F128)</f>
        <v>3027</v>
      </c>
      <c r="G127" s="221">
        <f>ABS(G131)</f>
        <v>0</v>
      </c>
      <c r="H127" s="214">
        <v>0</v>
      </c>
    </row>
    <row r="128" spans="1:8" ht="18" customHeight="1">
      <c r="A128" s="222">
        <v>811114</v>
      </c>
      <c r="B128" s="220" t="s">
        <v>291</v>
      </c>
      <c r="C128" s="221"/>
      <c r="D128" s="221">
        <v>0</v>
      </c>
      <c r="E128" s="221"/>
      <c r="F128" s="221">
        <v>3027</v>
      </c>
      <c r="G128" s="221">
        <v>0</v>
      </c>
      <c r="H128" s="214">
        <v>0</v>
      </c>
    </row>
    <row r="129" spans="1:8" ht="18" customHeight="1">
      <c r="A129" s="219">
        <v>814000</v>
      </c>
      <c r="B129" s="220" t="s">
        <v>320</v>
      </c>
      <c r="C129" s="221"/>
      <c r="D129" s="221">
        <f aca="true" t="shared" si="18" ref="D129:G130">D130</f>
        <v>0</v>
      </c>
      <c r="E129" s="221">
        <f t="shared" si="18"/>
        <v>0</v>
      </c>
      <c r="F129" s="221">
        <f t="shared" si="18"/>
        <v>921754</v>
      </c>
      <c r="G129" s="221">
        <f t="shared" si="18"/>
        <v>0</v>
      </c>
      <c r="H129" s="214">
        <v>0</v>
      </c>
    </row>
    <row r="130" spans="1:8" ht="18" customHeight="1">
      <c r="A130" s="222">
        <v>814200</v>
      </c>
      <c r="B130" s="220" t="s">
        <v>322</v>
      </c>
      <c r="C130" s="221"/>
      <c r="D130" s="221">
        <f t="shared" si="18"/>
        <v>0</v>
      </c>
      <c r="E130" s="221">
        <f t="shared" si="18"/>
        <v>0</v>
      </c>
      <c r="F130" s="221">
        <f t="shared" si="18"/>
        <v>921754</v>
      </c>
      <c r="G130" s="221">
        <f t="shared" si="18"/>
        <v>0</v>
      </c>
      <c r="H130" s="214">
        <v>0</v>
      </c>
    </row>
    <row r="131" spans="1:8" ht="18" customHeight="1">
      <c r="A131" s="222">
        <v>814212</v>
      </c>
      <c r="B131" s="220" t="s">
        <v>321</v>
      </c>
      <c r="C131" s="221"/>
      <c r="D131" s="221">
        <v>0</v>
      </c>
      <c r="E131" s="221"/>
      <c r="F131" s="221">
        <v>921754</v>
      </c>
      <c r="G131" s="221">
        <v>0</v>
      </c>
      <c r="H131" s="214">
        <v>0</v>
      </c>
    </row>
    <row r="132" spans="1:8" ht="18" customHeight="1">
      <c r="A132" s="229" t="s">
        <v>26</v>
      </c>
      <c r="B132" s="229"/>
      <c r="C132" s="122"/>
      <c r="D132" s="209">
        <f>ABS(D6+D54+D107+D119+D125+D126)</f>
        <v>9053000</v>
      </c>
      <c r="E132" s="209">
        <f>ABS(E6+E54+E107+E119+E125+E126)</f>
        <v>1238406</v>
      </c>
      <c r="F132" s="209">
        <f>ABS(F6+F54+F107+F119+F125+F126)</f>
        <v>7488321</v>
      </c>
      <c r="G132" s="209">
        <f>ABS(G6+G54+G107+G119+G125+G126)</f>
        <v>9330000</v>
      </c>
      <c r="H132" s="215">
        <f t="shared" si="15"/>
        <v>1.030597591958467</v>
      </c>
    </row>
    <row r="133" spans="1:8" ht="18" customHeight="1">
      <c r="A133" s="227" t="s">
        <v>109</v>
      </c>
      <c r="B133" s="228"/>
      <c r="C133" s="73" t="e">
        <f>C6+C54+C107+#REF!</f>
        <v>#REF!</v>
      </c>
      <c r="D133" s="74">
        <f>ABS(D6+D54+D107+D119+D125+D126)</f>
        <v>9053000</v>
      </c>
      <c r="E133" s="74">
        <f>ABS(E6+E54+E107+E119+E125+E126)</f>
        <v>1238406</v>
      </c>
      <c r="F133" s="74">
        <f>ABS(F6+F54+F107+F119+F125+F126)</f>
        <v>7488321</v>
      </c>
      <c r="G133" s="74">
        <f>ABS(G6+G54+G107+G119+G125+G126)</f>
        <v>9330000</v>
      </c>
      <c r="H133" s="75">
        <f>G133/D133</f>
        <v>1.030597591958467</v>
      </c>
    </row>
    <row r="134" spans="5:7" ht="18" customHeight="1">
      <c r="E134" s="61" t="e">
        <f>E133-E107-#REF!</f>
        <v>#REF!</v>
      </c>
      <c r="F134" s="61"/>
      <c r="G134" s="61"/>
    </row>
    <row r="135" spans="6:7" ht="18" customHeight="1">
      <c r="F135" s="61"/>
      <c r="G135" s="61"/>
    </row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9.5" customHeight="1"/>
    <row r="148" ht="18" customHeight="1"/>
    <row r="149" ht="18" customHeight="1"/>
    <row r="150" ht="18" customHeight="1"/>
    <row r="151" ht="19.5" customHeight="1"/>
    <row r="152" ht="19.5" customHeight="1"/>
  </sheetData>
  <sheetProtection/>
  <mergeCells count="4">
    <mergeCell ref="E1:H1"/>
    <mergeCell ref="A2:H2"/>
    <mergeCell ref="A133:B133"/>
    <mergeCell ref="A132:B132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2"/>
  <sheetViews>
    <sheetView tabSelected="1" zoomScale="154" zoomScaleNormal="154" zoomScaleSheetLayoutView="100" workbookViewId="0" topLeftCell="A155">
      <selection activeCell="K148" sqref="K148"/>
    </sheetView>
  </sheetViews>
  <sheetFormatPr defaultColWidth="9.140625" defaultRowHeight="12.75"/>
  <cols>
    <col min="1" max="1" width="10.421875" style="0" customWidth="1"/>
    <col min="2" max="2" width="36.28125" style="0" customWidth="1"/>
    <col min="3" max="3" width="12.28125" style="0" hidden="1" customWidth="1"/>
    <col min="4" max="4" width="12.7109375" style="0" hidden="1" customWidth="1"/>
    <col min="5" max="5" width="11.28125" style="0" customWidth="1"/>
    <col min="6" max="7" width="11.421875" style="0" bestFit="1" customWidth="1"/>
    <col min="8" max="8" width="6.57421875" style="0" customWidth="1"/>
    <col min="9" max="9" width="12.421875" style="0" customWidth="1"/>
  </cols>
  <sheetData>
    <row r="1" spans="1:10" ht="20.25" customHeight="1" thickTop="1">
      <c r="A1" s="232" t="s">
        <v>313</v>
      </c>
      <c r="B1" s="233"/>
      <c r="C1" s="233"/>
      <c r="D1" s="233"/>
      <c r="E1" s="233"/>
      <c r="F1" s="233"/>
      <c r="G1" s="233"/>
      <c r="H1" s="234"/>
      <c r="I1" s="2"/>
      <c r="J1" s="2"/>
    </row>
    <row r="2" spans="1:8" ht="41.25" customHeight="1">
      <c r="A2" s="3" t="s">
        <v>1</v>
      </c>
      <c r="B2" s="4" t="s">
        <v>2</v>
      </c>
      <c r="C2" s="5" t="s">
        <v>3</v>
      </c>
      <c r="D2" s="5" t="s">
        <v>4</v>
      </c>
      <c r="E2" s="204" t="s">
        <v>314</v>
      </c>
      <c r="F2" s="204" t="s">
        <v>315</v>
      </c>
      <c r="G2" s="204" t="s">
        <v>316</v>
      </c>
      <c r="H2" s="6" t="s">
        <v>5</v>
      </c>
    </row>
    <row r="3" spans="1:8" ht="9" customHeight="1">
      <c r="A3" s="7">
        <v>1</v>
      </c>
      <c r="B3" s="8">
        <v>2</v>
      </c>
      <c r="C3" s="9"/>
      <c r="D3" s="9"/>
      <c r="E3" s="9">
        <v>3</v>
      </c>
      <c r="F3" s="9">
        <v>4</v>
      </c>
      <c r="G3" s="9">
        <v>5</v>
      </c>
      <c r="H3" s="10">
        <v>6</v>
      </c>
    </row>
    <row r="4" spans="1:8" ht="15.75" customHeight="1">
      <c r="A4" s="11">
        <v>600001</v>
      </c>
      <c r="B4" s="12" t="s">
        <v>111</v>
      </c>
      <c r="C4" s="13" t="e">
        <f>ABS(C8+C26+C35+C127+C163+C174)</f>
        <v>#REF!</v>
      </c>
      <c r="D4" s="13" t="e">
        <f>ABS(D8+D26+D35+D127+D163+D174)</f>
        <v>#REF!</v>
      </c>
      <c r="E4" s="14">
        <f>ABS(E5+E7)</f>
        <v>5362000</v>
      </c>
      <c r="F4" s="14">
        <f>ABS(F5+F7)</f>
        <v>3910370</v>
      </c>
      <c r="G4" s="14">
        <f>ABS(G5+G7)</f>
        <v>5544000</v>
      </c>
      <c r="H4" s="15">
        <f>G4/E4</f>
        <v>1.0339425587467364</v>
      </c>
    </row>
    <row r="5" spans="1:8" ht="15.75" customHeight="1">
      <c r="A5" s="130">
        <v>600001</v>
      </c>
      <c r="B5" s="131" t="s">
        <v>259</v>
      </c>
      <c r="C5" s="132"/>
      <c r="D5" s="132"/>
      <c r="E5" s="128">
        <f>ABS(E6)</f>
        <v>10000</v>
      </c>
      <c r="F5" s="128">
        <f>ABS(F6)</f>
        <v>0</v>
      </c>
      <c r="G5" s="128">
        <f>ABS(G6)</f>
        <v>10000</v>
      </c>
      <c r="H5" s="167">
        <f aca="true" t="shared" si="0" ref="H5:H46">G5/E5</f>
        <v>1</v>
      </c>
    </row>
    <row r="6" spans="1:8" ht="15.75" customHeight="1">
      <c r="A6" s="93">
        <v>600001</v>
      </c>
      <c r="B6" s="133" t="s">
        <v>259</v>
      </c>
      <c r="C6" s="134"/>
      <c r="D6" s="134"/>
      <c r="E6" s="135">
        <v>10000</v>
      </c>
      <c r="F6" s="135">
        <v>0</v>
      </c>
      <c r="G6" s="135">
        <v>10000</v>
      </c>
      <c r="H6" s="167">
        <f t="shared" si="0"/>
        <v>1</v>
      </c>
    </row>
    <row r="7" spans="1:8" ht="15.75" customHeight="1">
      <c r="A7" s="11">
        <v>610000</v>
      </c>
      <c r="B7" s="12" t="s">
        <v>110</v>
      </c>
      <c r="C7" s="13"/>
      <c r="D7" s="13"/>
      <c r="E7" s="14">
        <f>ABS(E8+E26+E35+E127+E163)</f>
        <v>5352000</v>
      </c>
      <c r="F7" s="14">
        <f>ABS(F8+F26+F35+F127+F163)</f>
        <v>3910370</v>
      </c>
      <c r="G7" s="14">
        <f>ABS(G8+G26+G35+G127+G163)</f>
        <v>5534000</v>
      </c>
      <c r="H7" s="15">
        <f t="shared" si="0"/>
        <v>1.0340059790732437</v>
      </c>
    </row>
    <row r="8" spans="1:8" ht="15.75" customHeight="1">
      <c r="A8" s="11">
        <v>611000</v>
      </c>
      <c r="B8" s="12" t="s">
        <v>260</v>
      </c>
      <c r="C8" s="13" t="e">
        <f>ABS(C9+C16+C17+#REF!)</f>
        <v>#REF!</v>
      </c>
      <c r="D8" s="13" t="e">
        <f>ABS(D9+D16+D17+#REF!)</f>
        <v>#REF!</v>
      </c>
      <c r="E8" s="14">
        <f>ABS(E9+E16)</f>
        <v>2101000</v>
      </c>
      <c r="F8" s="14">
        <f>ABS(F9+F16)</f>
        <v>1478612</v>
      </c>
      <c r="G8" s="14">
        <f>ABS(G9+G16)</f>
        <v>2231000</v>
      </c>
      <c r="H8" s="15">
        <f t="shared" si="0"/>
        <v>1.0618752974773917</v>
      </c>
    </row>
    <row r="9" spans="1:8" ht="15.75" customHeight="1">
      <c r="A9" s="180">
        <v>611100</v>
      </c>
      <c r="B9" s="141" t="s">
        <v>112</v>
      </c>
      <c r="C9" s="142">
        <v>1250000</v>
      </c>
      <c r="D9" s="142">
        <v>1134746</v>
      </c>
      <c r="E9" s="142">
        <f>ABS(E10+E12)</f>
        <v>1812000</v>
      </c>
      <c r="F9" s="142">
        <f>ABS(F10+F12)</f>
        <v>1295397</v>
      </c>
      <c r="G9" s="142">
        <f>ABS(G10+G12)</f>
        <v>1942000</v>
      </c>
      <c r="H9" s="167">
        <f t="shared" si="0"/>
        <v>1.0717439293598234</v>
      </c>
    </row>
    <row r="10" spans="1:8" ht="15.75" customHeight="1">
      <c r="A10" s="182">
        <v>611110</v>
      </c>
      <c r="B10" s="17" t="s">
        <v>113</v>
      </c>
      <c r="C10" s="18"/>
      <c r="D10" s="18"/>
      <c r="E10" s="18">
        <f>ABS(E11)</f>
        <v>1260000</v>
      </c>
      <c r="F10" s="18">
        <f>ABS(F11)</f>
        <v>893824</v>
      </c>
      <c r="G10" s="18">
        <f>ABS(G11)</f>
        <v>1350000</v>
      </c>
      <c r="H10" s="167">
        <f t="shared" si="0"/>
        <v>1.0714285714285714</v>
      </c>
    </row>
    <row r="11" spans="1:8" ht="15.75" customHeight="1">
      <c r="A11" s="92">
        <v>611111</v>
      </c>
      <c r="B11" s="34" t="s">
        <v>114</v>
      </c>
      <c r="C11" s="23"/>
      <c r="D11" s="23"/>
      <c r="E11" s="23">
        <v>1260000</v>
      </c>
      <c r="F11" s="23">
        <v>893824</v>
      </c>
      <c r="G11" s="23">
        <v>1350000</v>
      </c>
      <c r="H11" s="167">
        <f t="shared" si="0"/>
        <v>1.0714285714285714</v>
      </c>
    </row>
    <row r="12" spans="1:8" ht="15.75" customHeight="1">
      <c r="A12" s="182">
        <v>611130</v>
      </c>
      <c r="B12" s="17" t="s">
        <v>261</v>
      </c>
      <c r="C12" s="18"/>
      <c r="D12" s="18"/>
      <c r="E12" s="18">
        <f>ABS(E13+E14+E15)</f>
        <v>552000</v>
      </c>
      <c r="F12" s="18">
        <f>ABS(F13+F14+F15)</f>
        <v>401573</v>
      </c>
      <c r="G12" s="18">
        <f>ABS(G13+G14+G15)</f>
        <v>592000</v>
      </c>
      <c r="H12" s="167">
        <f t="shared" si="0"/>
        <v>1.0724637681159421</v>
      </c>
    </row>
    <row r="13" spans="1:8" ht="15.75" customHeight="1">
      <c r="A13" s="92">
        <v>611131</v>
      </c>
      <c r="B13" s="34" t="s">
        <v>115</v>
      </c>
      <c r="C13" s="23"/>
      <c r="D13" s="23"/>
      <c r="E13" s="23">
        <v>300000</v>
      </c>
      <c r="F13" s="23">
        <v>220217</v>
      </c>
      <c r="G13" s="23">
        <v>325000</v>
      </c>
      <c r="H13" s="167">
        <f t="shared" si="0"/>
        <v>1.0833333333333333</v>
      </c>
    </row>
    <row r="14" spans="1:8" ht="15.75" customHeight="1">
      <c r="A14" s="92">
        <v>611132</v>
      </c>
      <c r="B14" s="34" t="s">
        <v>116</v>
      </c>
      <c r="C14" s="23"/>
      <c r="D14" s="23"/>
      <c r="E14" s="23">
        <v>225000</v>
      </c>
      <c r="F14" s="23">
        <v>161925</v>
      </c>
      <c r="G14" s="23">
        <v>238000</v>
      </c>
      <c r="H14" s="167">
        <f t="shared" si="0"/>
        <v>1.0577777777777777</v>
      </c>
    </row>
    <row r="15" spans="1:8" ht="15.75" customHeight="1">
      <c r="A15" s="92">
        <v>611133</v>
      </c>
      <c r="B15" s="34" t="s">
        <v>262</v>
      </c>
      <c r="C15" s="23"/>
      <c r="D15" s="23"/>
      <c r="E15" s="23">
        <v>27000</v>
      </c>
      <c r="F15" s="23">
        <v>19431</v>
      </c>
      <c r="G15" s="23">
        <v>29000</v>
      </c>
      <c r="H15" s="167">
        <f t="shared" si="0"/>
        <v>1.0740740740740742</v>
      </c>
    </row>
    <row r="16" spans="1:8" ht="15.75" customHeight="1">
      <c r="A16" s="180">
        <v>611200</v>
      </c>
      <c r="B16" s="101" t="s">
        <v>117</v>
      </c>
      <c r="C16" s="142">
        <v>400000</v>
      </c>
      <c r="D16" s="142">
        <v>408966</v>
      </c>
      <c r="E16" s="142">
        <f>ABS(E17+E19)</f>
        <v>289000</v>
      </c>
      <c r="F16" s="142">
        <f>ABS(F17+F19)</f>
        <v>183215</v>
      </c>
      <c r="G16" s="142">
        <f>ABS(G17+G19)</f>
        <v>289000</v>
      </c>
      <c r="H16" s="167">
        <f t="shared" si="0"/>
        <v>1</v>
      </c>
    </row>
    <row r="17" spans="1:8" ht="15.75" customHeight="1">
      <c r="A17" s="182">
        <v>611210</v>
      </c>
      <c r="B17" s="17" t="s">
        <v>118</v>
      </c>
      <c r="C17" s="18"/>
      <c r="D17" s="18"/>
      <c r="E17" s="18">
        <f>ABS(E18)</f>
        <v>46000</v>
      </c>
      <c r="F17" s="18">
        <f>ABS(F18)</f>
        <v>30751</v>
      </c>
      <c r="G17" s="18">
        <f>ABS(G18)</f>
        <v>46000</v>
      </c>
      <c r="H17" s="167">
        <f t="shared" si="0"/>
        <v>1</v>
      </c>
    </row>
    <row r="18" spans="1:8" ht="15.75" customHeight="1">
      <c r="A18" s="137">
        <v>611211</v>
      </c>
      <c r="B18" s="22" t="s">
        <v>119</v>
      </c>
      <c r="C18" s="23"/>
      <c r="D18" s="23"/>
      <c r="E18" s="23">
        <v>46000</v>
      </c>
      <c r="F18" s="23">
        <v>30751</v>
      </c>
      <c r="G18" s="23">
        <v>46000</v>
      </c>
      <c r="H18" s="167">
        <f t="shared" si="0"/>
        <v>1</v>
      </c>
    </row>
    <row r="19" spans="1:9" ht="15.75" customHeight="1">
      <c r="A19" s="182">
        <v>611220</v>
      </c>
      <c r="B19" s="138" t="s">
        <v>84</v>
      </c>
      <c r="C19" s="23"/>
      <c r="D19" s="23"/>
      <c r="E19" s="18">
        <f>ABS(E20+E21+E22+E23+E24+E25)</f>
        <v>243000</v>
      </c>
      <c r="F19" s="18">
        <f>ABS(F20+F21+F22+F23+F24+F25)</f>
        <v>152464</v>
      </c>
      <c r="G19" s="18">
        <f>ABS(G20+G21+G22+G23+G24+G25)</f>
        <v>243000</v>
      </c>
      <c r="H19" s="167">
        <f t="shared" si="0"/>
        <v>1</v>
      </c>
      <c r="I19" s="139"/>
    </row>
    <row r="20" spans="1:8" ht="15.75" customHeight="1">
      <c r="A20" s="137">
        <v>611221</v>
      </c>
      <c r="B20" s="22" t="s">
        <v>120</v>
      </c>
      <c r="C20" s="23"/>
      <c r="D20" s="23"/>
      <c r="E20" s="23">
        <v>165000</v>
      </c>
      <c r="F20" s="23">
        <v>105575</v>
      </c>
      <c r="G20" s="23">
        <v>165000</v>
      </c>
      <c r="H20" s="167">
        <f t="shared" si="0"/>
        <v>1</v>
      </c>
    </row>
    <row r="21" spans="1:8" ht="15.75" customHeight="1">
      <c r="A21" s="137">
        <v>611224</v>
      </c>
      <c r="B21" s="22" t="s">
        <v>121</v>
      </c>
      <c r="C21" s="23"/>
      <c r="D21" s="23"/>
      <c r="E21" s="23">
        <v>38000</v>
      </c>
      <c r="F21" s="23">
        <v>33744</v>
      </c>
      <c r="G21" s="23">
        <v>38000</v>
      </c>
      <c r="H21" s="167">
        <f t="shared" si="0"/>
        <v>1</v>
      </c>
    </row>
    <row r="22" spans="1:8" ht="15.75" customHeight="1">
      <c r="A22" s="137">
        <v>611225</v>
      </c>
      <c r="B22" s="22" t="s">
        <v>122</v>
      </c>
      <c r="C22" s="23"/>
      <c r="D22" s="23"/>
      <c r="E22" s="23">
        <v>10000</v>
      </c>
      <c r="F22" s="23">
        <v>0</v>
      </c>
      <c r="G22" s="23">
        <v>20000</v>
      </c>
      <c r="H22" s="167">
        <f t="shared" si="0"/>
        <v>2</v>
      </c>
    </row>
    <row r="23" spans="1:8" ht="15.75" customHeight="1">
      <c r="A23" s="137">
        <v>611226</v>
      </c>
      <c r="B23" s="22" t="s">
        <v>123</v>
      </c>
      <c r="C23" s="23"/>
      <c r="D23" s="23"/>
      <c r="E23" s="23">
        <v>10000</v>
      </c>
      <c r="F23" s="23">
        <v>1340</v>
      </c>
      <c r="G23" s="23">
        <v>0</v>
      </c>
      <c r="H23" s="167">
        <f t="shared" si="0"/>
        <v>0</v>
      </c>
    </row>
    <row r="24" spans="1:8" ht="15.75" customHeight="1">
      <c r="A24" s="137">
        <v>611227</v>
      </c>
      <c r="B24" s="22" t="s">
        <v>124</v>
      </c>
      <c r="C24" s="23"/>
      <c r="D24" s="23"/>
      <c r="E24" s="23">
        <v>10000</v>
      </c>
      <c r="F24" s="23">
        <v>8229</v>
      </c>
      <c r="G24" s="23">
        <v>10000</v>
      </c>
      <c r="H24" s="167">
        <f t="shared" si="0"/>
        <v>1</v>
      </c>
    </row>
    <row r="25" spans="1:8" ht="15.75" customHeight="1">
      <c r="A25" s="137">
        <v>611229</v>
      </c>
      <c r="B25" s="22" t="s">
        <v>125</v>
      </c>
      <c r="C25" s="23"/>
      <c r="D25" s="23"/>
      <c r="E25" s="23">
        <v>10000</v>
      </c>
      <c r="F25" s="23">
        <v>3576</v>
      </c>
      <c r="G25" s="23">
        <v>10000</v>
      </c>
      <c r="H25" s="167">
        <f t="shared" si="0"/>
        <v>1</v>
      </c>
    </row>
    <row r="26" spans="1:8" ht="15.75" customHeight="1">
      <c r="A26" s="189">
        <v>612000</v>
      </c>
      <c r="B26" s="25" t="s">
        <v>126</v>
      </c>
      <c r="C26" s="26">
        <v>190000</v>
      </c>
      <c r="D26" s="26">
        <v>149602</v>
      </c>
      <c r="E26" s="26">
        <f>ABS(E27+E32)</f>
        <v>196500</v>
      </c>
      <c r="F26" s="26">
        <f>ABS(F27+F32)</f>
        <v>140192</v>
      </c>
      <c r="G26" s="26">
        <f>ABS(G27+G32)</f>
        <v>196500</v>
      </c>
      <c r="H26" s="15">
        <f t="shared" si="0"/>
        <v>1</v>
      </c>
    </row>
    <row r="27" spans="1:8" ht="15.75" customHeight="1">
      <c r="A27" s="96">
        <v>612100</v>
      </c>
      <c r="B27" s="149" t="s">
        <v>127</v>
      </c>
      <c r="C27" s="150"/>
      <c r="D27" s="150"/>
      <c r="E27" s="150">
        <f>ABS(E28)</f>
        <v>191500</v>
      </c>
      <c r="F27" s="150">
        <f>ABS(F28)</f>
        <v>136017</v>
      </c>
      <c r="G27" s="150">
        <f>ABS(G28)</f>
        <v>191500</v>
      </c>
      <c r="H27" s="167">
        <f t="shared" si="0"/>
        <v>1</v>
      </c>
    </row>
    <row r="28" spans="1:8" ht="15.75" customHeight="1">
      <c r="A28" s="88">
        <v>612110</v>
      </c>
      <c r="B28" s="131" t="s">
        <v>127</v>
      </c>
      <c r="C28" s="128"/>
      <c r="D28" s="128"/>
      <c r="E28" s="128">
        <f>ABS(E29+E30+E31)</f>
        <v>191500</v>
      </c>
      <c r="F28" s="128">
        <f>ABS(F29+F30+F31)</f>
        <v>136017</v>
      </c>
      <c r="G28" s="128">
        <f>ABS(G29+G30+G31)</f>
        <v>191500</v>
      </c>
      <c r="H28" s="167">
        <f t="shared" si="0"/>
        <v>1</v>
      </c>
    </row>
    <row r="29" spans="1:8" ht="15.75" customHeight="1">
      <c r="A29" s="91">
        <v>612111</v>
      </c>
      <c r="B29" s="133" t="s">
        <v>128</v>
      </c>
      <c r="C29" s="135"/>
      <c r="D29" s="135"/>
      <c r="E29" s="135">
        <v>107000</v>
      </c>
      <c r="F29" s="135">
        <v>77724</v>
      </c>
      <c r="G29" s="135">
        <v>107000</v>
      </c>
      <c r="H29" s="167">
        <f t="shared" si="0"/>
        <v>1</v>
      </c>
    </row>
    <row r="30" spans="1:8" ht="15.75" customHeight="1">
      <c r="A30" s="91">
        <v>612112</v>
      </c>
      <c r="B30" s="133" t="s">
        <v>129</v>
      </c>
      <c r="C30" s="135"/>
      <c r="D30" s="135"/>
      <c r="E30" s="135">
        <v>75000</v>
      </c>
      <c r="F30" s="135">
        <v>51816</v>
      </c>
      <c r="G30" s="135">
        <v>75000</v>
      </c>
      <c r="H30" s="167">
        <f t="shared" si="0"/>
        <v>1</v>
      </c>
    </row>
    <row r="31" spans="1:8" ht="15.75" customHeight="1">
      <c r="A31" s="91">
        <v>612113</v>
      </c>
      <c r="B31" s="133" t="s">
        <v>263</v>
      </c>
      <c r="C31" s="135"/>
      <c r="D31" s="135"/>
      <c r="E31" s="135">
        <v>9500</v>
      </c>
      <c r="F31" s="135">
        <v>6477</v>
      </c>
      <c r="G31" s="135">
        <v>9500</v>
      </c>
      <c r="H31" s="167">
        <f t="shared" si="0"/>
        <v>1</v>
      </c>
    </row>
    <row r="32" spans="1:8" ht="15.75" customHeight="1">
      <c r="A32" s="96">
        <v>612200</v>
      </c>
      <c r="B32" s="149" t="s">
        <v>131</v>
      </c>
      <c r="C32" s="150"/>
      <c r="D32" s="150"/>
      <c r="E32" s="150">
        <f aca="true" t="shared" si="1" ref="E32:G33">ABS(E33)</f>
        <v>5000</v>
      </c>
      <c r="F32" s="150">
        <f t="shared" si="1"/>
        <v>4175</v>
      </c>
      <c r="G32" s="150">
        <f t="shared" si="1"/>
        <v>5000</v>
      </c>
      <c r="H32" s="167">
        <f t="shared" si="0"/>
        <v>1</v>
      </c>
    </row>
    <row r="33" spans="1:8" ht="15.75" customHeight="1">
      <c r="A33" s="88">
        <v>612210</v>
      </c>
      <c r="B33" s="131" t="s">
        <v>131</v>
      </c>
      <c r="C33" s="128"/>
      <c r="D33" s="128"/>
      <c r="E33" s="128">
        <f t="shared" si="1"/>
        <v>5000</v>
      </c>
      <c r="F33" s="128">
        <f t="shared" si="1"/>
        <v>4175</v>
      </c>
      <c r="G33" s="128">
        <f t="shared" si="1"/>
        <v>5000</v>
      </c>
      <c r="H33" s="167">
        <f t="shared" si="0"/>
        <v>1</v>
      </c>
    </row>
    <row r="34" spans="1:8" ht="15.75" customHeight="1">
      <c r="A34" s="91">
        <v>612219</v>
      </c>
      <c r="B34" s="133" t="s">
        <v>130</v>
      </c>
      <c r="C34" s="135"/>
      <c r="D34" s="135"/>
      <c r="E34" s="135">
        <v>5000</v>
      </c>
      <c r="F34" s="135">
        <v>4175</v>
      </c>
      <c r="G34" s="135">
        <v>5000</v>
      </c>
      <c r="H34" s="167">
        <f t="shared" si="0"/>
        <v>1</v>
      </c>
    </row>
    <row r="35" spans="1:8" ht="15.75" customHeight="1">
      <c r="A35" s="189">
        <v>613000</v>
      </c>
      <c r="B35" s="25" t="s">
        <v>6</v>
      </c>
      <c r="C35" s="27">
        <f>ABS(C36+C44+C47+C55+C70+C76+C79+C88+C96)</f>
        <v>491700</v>
      </c>
      <c r="D35" s="27">
        <f>ABS(D36+D44+D47+D55+D70+D76+D79+D88+D96)</f>
        <v>589581</v>
      </c>
      <c r="E35" s="26">
        <f>ABS(E36+E44+E47+E55+E70+E76+E79+E88+E96)</f>
        <v>584000</v>
      </c>
      <c r="F35" s="26">
        <f>ABS(F36+F44+F47+F55+F70+F76+F79+F88+F96)</f>
        <v>464531</v>
      </c>
      <c r="G35" s="26">
        <f>ABS(G36+G44+G47+G55+G70+G76+G79+G88+G96)</f>
        <v>632500</v>
      </c>
      <c r="H35" s="15">
        <f t="shared" si="0"/>
        <v>1.0830479452054795</v>
      </c>
    </row>
    <row r="36" spans="1:8" ht="15.75" customHeight="1">
      <c r="A36" s="140">
        <v>613100</v>
      </c>
      <c r="B36" s="141" t="s">
        <v>7</v>
      </c>
      <c r="C36" s="142">
        <v>20000</v>
      </c>
      <c r="D36" s="142">
        <v>19165</v>
      </c>
      <c r="E36" s="142">
        <f>ABS(E37+E40)</f>
        <v>6000</v>
      </c>
      <c r="F36" s="142">
        <f>ABS(F37+F40)</f>
        <v>1581</v>
      </c>
      <c r="G36" s="142">
        <f>ABS(G37+G40)</f>
        <v>6000</v>
      </c>
      <c r="H36" s="167">
        <f t="shared" si="0"/>
        <v>1</v>
      </c>
    </row>
    <row r="37" spans="1:8" ht="15.75" customHeight="1">
      <c r="A37" s="182">
        <v>613110</v>
      </c>
      <c r="B37" s="17" t="s">
        <v>133</v>
      </c>
      <c r="C37" s="18"/>
      <c r="D37" s="18"/>
      <c r="E37" s="18">
        <f>ABS(E38+E39)</f>
        <v>1500</v>
      </c>
      <c r="F37" s="18">
        <f>ABS(F38+F39)</f>
        <v>296</v>
      </c>
      <c r="G37" s="18">
        <f>ABS(G38+G39)</f>
        <v>1500</v>
      </c>
      <c r="H37" s="167">
        <f t="shared" si="0"/>
        <v>1</v>
      </c>
    </row>
    <row r="38" spans="1:8" ht="15.75" customHeight="1">
      <c r="A38" s="137">
        <v>613112</v>
      </c>
      <c r="B38" s="34" t="s">
        <v>134</v>
      </c>
      <c r="C38" s="23"/>
      <c r="D38" s="23"/>
      <c r="E38" s="23">
        <v>500</v>
      </c>
      <c r="F38" s="23">
        <v>296</v>
      </c>
      <c r="G38" s="23">
        <v>500</v>
      </c>
      <c r="H38" s="167">
        <f t="shared" si="0"/>
        <v>1</v>
      </c>
    </row>
    <row r="39" spans="1:8" ht="15.75" customHeight="1">
      <c r="A39" s="137">
        <v>613114</v>
      </c>
      <c r="B39" s="34" t="s">
        <v>135</v>
      </c>
      <c r="C39" s="23"/>
      <c r="D39" s="23"/>
      <c r="E39" s="23">
        <v>1000</v>
      </c>
      <c r="F39" s="23">
        <v>0</v>
      </c>
      <c r="G39" s="23">
        <v>1000</v>
      </c>
      <c r="H39" s="167">
        <f t="shared" si="0"/>
        <v>1</v>
      </c>
    </row>
    <row r="40" spans="1:8" ht="15.75" customHeight="1">
      <c r="A40" s="182">
        <v>613120</v>
      </c>
      <c r="B40" s="17" t="s">
        <v>132</v>
      </c>
      <c r="C40" s="18"/>
      <c r="D40" s="18"/>
      <c r="E40" s="18">
        <f>ABS(E41+E42+E43)</f>
        <v>4500</v>
      </c>
      <c r="F40" s="18">
        <f>ABS(F41+F42+F43)</f>
        <v>1285</v>
      </c>
      <c r="G40" s="18">
        <f>ABS(G41+G42+G43)</f>
        <v>4500</v>
      </c>
      <c r="H40" s="167">
        <f t="shared" si="0"/>
        <v>1</v>
      </c>
    </row>
    <row r="41" spans="1:8" ht="15.75" customHeight="1">
      <c r="A41" s="137">
        <v>613122</v>
      </c>
      <c r="B41" s="34" t="s">
        <v>264</v>
      </c>
      <c r="C41" s="23"/>
      <c r="D41" s="23"/>
      <c r="E41" s="23">
        <v>2000</v>
      </c>
      <c r="F41" s="23">
        <v>1285</v>
      </c>
      <c r="G41" s="23">
        <v>2000</v>
      </c>
      <c r="H41" s="167">
        <f t="shared" si="0"/>
        <v>1</v>
      </c>
    </row>
    <row r="42" spans="1:8" ht="15.75" customHeight="1">
      <c r="A42" s="137">
        <v>613124</v>
      </c>
      <c r="B42" s="34" t="s">
        <v>137</v>
      </c>
      <c r="C42" s="23"/>
      <c r="D42" s="23"/>
      <c r="E42" s="23">
        <v>1500</v>
      </c>
      <c r="F42" s="23">
        <v>0</v>
      </c>
      <c r="G42" s="23">
        <v>1500</v>
      </c>
      <c r="H42" s="167">
        <f t="shared" si="0"/>
        <v>1</v>
      </c>
    </row>
    <row r="43" spans="1:8" ht="15.75" customHeight="1">
      <c r="A43" s="137">
        <v>613125</v>
      </c>
      <c r="B43" s="34" t="s">
        <v>136</v>
      </c>
      <c r="C43" s="23"/>
      <c r="D43" s="23"/>
      <c r="E43" s="23">
        <v>1000</v>
      </c>
      <c r="F43" s="23">
        <v>0</v>
      </c>
      <c r="G43" s="23">
        <v>1000</v>
      </c>
      <c r="H43" s="167">
        <f t="shared" si="0"/>
        <v>1</v>
      </c>
    </row>
    <row r="44" spans="1:8" ht="15.75" customHeight="1">
      <c r="A44" s="180">
        <v>613200</v>
      </c>
      <c r="B44" s="141" t="s">
        <v>138</v>
      </c>
      <c r="C44" s="142">
        <v>25000</v>
      </c>
      <c r="D44" s="142">
        <v>72258</v>
      </c>
      <c r="E44" s="142">
        <f aca="true" t="shared" si="2" ref="E44:G45">ABS(E45)</f>
        <v>30000</v>
      </c>
      <c r="F44" s="142">
        <f t="shared" si="2"/>
        <v>19452</v>
      </c>
      <c r="G44" s="142">
        <f t="shared" si="2"/>
        <v>30000</v>
      </c>
      <c r="H44" s="167">
        <f t="shared" si="0"/>
        <v>1</v>
      </c>
    </row>
    <row r="45" spans="1:8" ht="15.75" customHeight="1">
      <c r="A45" s="182">
        <v>613210</v>
      </c>
      <c r="B45" s="17" t="s">
        <v>138</v>
      </c>
      <c r="C45" s="18"/>
      <c r="D45" s="18"/>
      <c r="E45" s="18">
        <f t="shared" si="2"/>
        <v>30000</v>
      </c>
      <c r="F45" s="18">
        <f t="shared" si="2"/>
        <v>19452</v>
      </c>
      <c r="G45" s="18">
        <f>ABS(G46)</f>
        <v>30000</v>
      </c>
      <c r="H45" s="167">
        <f t="shared" si="0"/>
        <v>1</v>
      </c>
    </row>
    <row r="46" spans="1:8" ht="15.75" customHeight="1">
      <c r="A46" s="137">
        <v>613211</v>
      </c>
      <c r="B46" s="34" t="s">
        <v>139</v>
      </c>
      <c r="C46" s="23"/>
      <c r="D46" s="23"/>
      <c r="E46" s="23">
        <v>30000</v>
      </c>
      <c r="F46" s="23">
        <v>19452</v>
      </c>
      <c r="G46" s="23">
        <v>30000</v>
      </c>
      <c r="H46" s="167">
        <f t="shared" si="0"/>
        <v>1</v>
      </c>
    </row>
    <row r="47" spans="1:8" ht="15.75" customHeight="1">
      <c r="A47" s="140">
        <v>613300</v>
      </c>
      <c r="B47" s="141" t="s">
        <v>140</v>
      </c>
      <c r="C47" s="142">
        <v>50000</v>
      </c>
      <c r="D47" s="142">
        <v>54040</v>
      </c>
      <c r="E47" s="142">
        <f>ABS(E48+E53)</f>
        <v>57000</v>
      </c>
      <c r="F47" s="142">
        <f>ABS(F48+F53)</f>
        <v>37957</v>
      </c>
      <c r="G47" s="142">
        <f>ABS(G48+G53)</f>
        <v>52000</v>
      </c>
      <c r="H47" s="143">
        <f>G47/E47</f>
        <v>0.9122807017543859</v>
      </c>
    </row>
    <row r="48" spans="1:8" ht="15.75" customHeight="1">
      <c r="A48" s="20">
        <v>613310</v>
      </c>
      <c r="B48" s="17" t="s">
        <v>141</v>
      </c>
      <c r="C48" s="18"/>
      <c r="D48" s="18"/>
      <c r="E48" s="18">
        <f>ABS(E49+E50+E51+E52)</f>
        <v>53000</v>
      </c>
      <c r="F48" s="18">
        <f>ABS(F49+F50+F51+F52)</f>
        <v>36353</v>
      </c>
      <c r="G48" s="18">
        <f>ABS(G49+G50+G51+G52)</f>
        <v>49000</v>
      </c>
      <c r="H48" s="197">
        <f aca="true" t="shared" si="3" ref="H48:H69">G48/E48</f>
        <v>0.9245283018867925</v>
      </c>
    </row>
    <row r="49" spans="1:8" ht="15.75" customHeight="1">
      <c r="A49" s="137">
        <v>613311</v>
      </c>
      <c r="B49" s="34" t="s">
        <v>142</v>
      </c>
      <c r="C49" s="23"/>
      <c r="D49" s="23"/>
      <c r="E49" s="23">
        <v>15000</v>
      </c>
      <c r="F49" s="23">
        <v>8047</v>
      </c>
      <c r="G49" s="23">
        <v>12000</v>
      </c>
      <c r="H49" s="197">
        <f t="shared" si="3"/>
        <v>0.8</v>
      </c>
    </row>
    <row r="50" spans="1:8" ht="15.75" customHeight="1">
      <c r="A50" s="137">
        <v>613312</v>
      </c>
      <c r="B50" s="34" t="s">
        <v>143</v>
      </c>
      <c r="C50" s="23"/>
      <c r="D50" s="23"/>
      <c r="E50" s="23">
        <v>3000</v>
      </c>
      <c r="F50" s="23">
        <v>1132</v>
      </c>
      <c r="G50" s="23">
        <v>2000</v>
      </c>
      <c r="H50" s="197">
        <f t="shared" si="3"/>
        <v>0.6666666666666666</v>
      </c>
    </row>
    <row r="51" spans="1:8" ht="15.75" customHeight="1">
      <c r="A51" s="137">
        <v>613313</v>
      </c>
      <c r="B51" s="34" t="s">
        <v>144</v>
      </c>
      <c r="C51" s="23"/>
      <c r="D51" s="23"/>
      <c r="E51" s="23">
        <v>15000</v>
      </c>
      <c r="F51" s="23">
        <v>15481</v>
      </c>
      <c r="G51" s="23">
        <v>20000</v>
      </c>
      <c r="H51" s="197">
        <f t="shared" si="3"/>
        <v>1.3333333333333333</v>
      </c>
    </row>
    <row r="52" spans="1:8" ht="15.75" customHeight="1">
      <c r="A52" s="137">
        <v>613314</v>
      </c>
      <c r="B52" s="34" t="s">
        <v>145</v>
      </c>
      <c r="C52" s="23"/>
      <c r="D52" s="23"/>
      <c r="E52" s="23">
        <v>20000</v>
      </c>
      <c r="F52" s="23">
        <v>11693</v>
      </c>
      <c r="G52" s="23">
        <v>15000</v>
      </c>
      <c r="H52" s="197">
        <f t="shared" si="3"/>
        <v>0.75</v>
      </c>
    </row>
    <row r="53" spans="1:8" ht="15.75" customHeight="1">
      <c r="A53" s="20">
        <v>613320</v>
      </c>
      <c r="B53" s="17" t="s">
        <v>8</v>
      </c>
      <c r="C53" s="18"/>
      <c r="D53" s="18"/>
      <c r="E53" s="18">
        <f>ABS(E54)</f>
        <v>4000</v>
      </c>
      <c r="F53" s="18">
        <f>ABS(F54)</f>
        <v>1604</v>
      </c>
      <c r="G53" s="18">
        <f>ABS(G54)</f>
        <v>3000</v>
      </c>
      <c r="H53" s="197">
        <f t="shared" si="3"/>
        <v>0.75</v>
      </c>
    </row>
    <row r="54" spans="1:8" ht="15.75" customHeight="1">
      <c r="A54" s="137">
        <v>613321</v>
      </c>
      <c r="B54" s="34" t="s">
        <v>256</v>
      </c>
      <c r="C54" s="23"/>
      <c r="D54" s="23"/>
      <c r="E54" s="23">
        <v>4000</v>
      </c>
      <c r="F54" s="23">
        <v>1604</v>
      </c>
      <c r="G54" s="23">
        <v>3000</v>
      </c>
      <c r="H54" s="197">
        <f t="shared" si="3"/>
        <v>0.75</v>
      </c>
    </row>
    <row r="55" spans="1:8" ht="15.75" customHeight="1">
      <c r="A55" s="180">
        <v>613400</v>
      </c>
      <c r="B55" s="141" t="s">
        <v>146</v>
      </c>
      <c r="C55" s="142">
        <v>80000</v>
      </c>
      <c r="D55" s="142">
        <v>71479</v>
      </c>
      <c r="E55" s="142">
        <f>ABS(E56+E62+E64)</f>
        <v>91000</v>
      </c>
      <c r="F55" s="142">
        <f>ABS(F56+F62+F64)</f>
        <v>47713</v>
      </c>
      <c r="G55" s="142">
        <f>ABS(G56+G62+G64)</f>
        <v>86000</v>
      </c>
      <c r="H55" s="143">
        <f t="shared" si="3"/>
        <v>0.945054945054945</v>
      </c>
    </row>
    <row r="56" spans="1:8" ht="15.75" customHeight="1">
      <c r="A56" s="182">
        <v>613410</v>
      </c>
      <c r="B56" s="17" t="s">
        <v>147</v>
      </c>
      <c r="C56" s="18"/>
      <c r="D56" s="18"/>
      <c r="E56" s="18">
        <f>ABS(E57+E58+E59+E60+E61)</f>
        <v>52000</v>
      </c>
      <c r="F56" s="18">
        <f>ABS(F57+F58+F59+F60+F61)</f>
        <v>20077</v>
      </c>
      <c r="G56" s="18">
        <f>ABS(G57+G58+G59+G60+G61)</f>
        <v>47000</v>
      </c>
      <c r="H56" s="197">
        <f t="shared" si="3"/>
        <v>0.9038461538461539</v>
      </c>
    </row>
    <row r="57" spans="1:8" ht="15.75" customHeight="1">
      <c r="A57" s="137">
        <v>613411</v>
      </c>
      <c r="B57" s="34" t="s">
        <v>148</v>
      </c>
      <c r="C57" s="23"/>
      <c r="D57" s="23"/>
      <c r="E57" s="23">
        <v>15000</v>
      </c>
      <c r="F57" s="23">
        <v>1494</v>
      </c>
      <c r="G57" s="23">
        <v>10000</v>
      </c>
      <c r="H57" s="197">
        <f t="shared" si="3"/>
        <v>0.6666666666666666</v>
      </c>
    </row>
    <row r="58" spans="1:8" ht="15.75" customHeight="1">
      <c r="A58" s="137">
        <v>613412</v>
      </c>
      <c r="B58" s="34" t="s">
        <v>265</v>
      </c>
      <c r="C58" s="23"/>
      <c r="D58" s="23"/>
      <c r="E58" s="23">
        <v>2000</v>
      </c>
      <c r="F58" s="23">
        <v>1477</v>
      </c>
      <c r="G58" s="23">
        <v>2000</v>
      </c>
      <c r="H58" s="197">
        <v>0</v>
      </c>
    </row>
    <row r="59" spans="1:8" ht="15.75" customHeight="1">
      <c r="A59" s="137">
        <v>613415</v>
      </c>
      <c r="B59" s="34" t="s">
        <v>149</v>
      </c>
      <c r="C59" s="23"/>
      <c r="D59" s="23"/>
      <c r="E59" s="23">
        <v>1500</v>
      </c>
      <c r="F59" s="23">
        <v>1379</v>
      </c>
      <c r="G59" s="23">
        <v>1500</v>
      </c>
      <c r="H59" s="197">
        <v>0</v>
      </c>
    </row>
    <row r="60" spans="1:8" ht="15.75" customHeight="1">
      <c r="A60" s="137">
        <v>613417</v>
      </c>
      <c r="B60" s="34" t="s">
        <v>150</v>
      </c>
      <c r="C60" s="23"/>
      <c r="D60" s="23"/>
      <c r="E60" s="23">
        <v>30000</v>
      </c>
      <c r="F60" s="23">
        <v>14927</v>
      </c>
      <c r="G60" s="23">
        <v>30000</v>
      </c>
      <c r="H60" s="197">
        <f t="shared" si="3"/>
        <v>1</v>
      </c>
    </row>
    <row r="61" spans="1:8" ht="15.75" customHeight="1">
      <c r="A61" s="137">
        <v>613418</v>
      </c>
      <c r="B61" s="34" t="s">
        <v>151</v>
      </c>
      <c r="C61" s="23"/>
      <c r="D61" s="23"/>
      <c r="E61" s="23">
        <v>3500</v>
      </c>
      <c r="F61" s="23">
        <v>800</v>
      </c>
      <c r="G61" s="23">
        <v>3500</v>
      </c>
      <c r="H61" s="197">
        <f t="shared" si="3"/>
        <v>1</v>
      </c>
    </row>
    <row r="62" spans="1:8" ht="15.75" customHeight="1">
      <c r="A62" s="182">
        <v>613430</v>
      </c>
      <c r="B62" s="17" t="s">
        <v>152</v>
      </c>
      <c r="C62" s="18"/>
      <c r="D62" s="18"/>
      <c r="E62" s="18">
        <f>ABS(E63)</f>
        <v>5000</v>
      </c>
      <c r="F62" s="18">
        <f>ABS(F63)</f>
        <v>3870</v>
      </c>
      <c r="G62" s="18">
        <f>ABS(G63)</f>
        <v>5000</v>
      </c>
      <c r="H62" s="197">
        <f t="shared" si="3"/>
        <v>1</v>
      </c>
    </row>
    <row r="63" spans="1:8" ht="15.75" customHeight="1">
      <c r="A63" s="137">
        <v>613431</v>
      </c>
      <c r="B63" s="34" t="s">
        <v>153</v>
      </c>
      <c r="C63" s="23"/>
      <c r="D63" s="23"/>
      <c r="E63" s="23">
        <v>5000</v>
      </c>
      <c r="F63" s="23">
        <v>3870</v>
      </c>
      <c r="G63" s="23">
        <v>5000</v>
      </c>
      <c r="H63" s="197">
        <f t="shared" si="3"/>
        <v>1</v>
      </c>
    </row>
    <row r="64" spans="1:8" ht="15.75" customHeight="1">
      <c r="A64" s="182">
        <v>613480</v>
      </c>
      <c r="B64" s="17" t="s">
        <v>154</v>
      </c>
      <c r="C64" s="18"/>
      <c r="D64" s="18"/>
      <c r="E64" s="18">
        <f>ABS(E65+E66+E67+E68+E69)</f>
        <v>34000</v>
      </c>
      <c r="F64" s="18">
        <f>ABS(F65+F66+F67+F68+F69)</f>
        <v>23766</v>
      </c>
      <c r="G64" s="18">
        <f>ABS(G65+G66+G67+G68+G69)</f>
        <v>34000</v>
      </c>
      <c r="H64" s="197">
        <f t="shared" si="3"/>
        <v>1</v>
      </c>
    </row>
    <row r="65" spans="1:8" ht="15.75" customHeight="1">
      <c r="A65" s="137">
        <v>613481</v>
      </c>
      <c r="B65" s="34" t="s">
        <v>155</v>
      </c>
      <c r="C65" s="23"/>
      <c r="D65" s="23"/>
      <c r="E65" s="23">
        <v>2000</v>
      </c>
      <c r="F65" s="23">
        <v>2930</v>
      </c>
      <c r="G65" s="23">
        <v>2000</v>
      </c>
      <c r="H65" s="197">
        <v>0</v>
      </c>
    </row>
    <row r="66" spans="1:8" ht="15.75" customHeight="1">
      <c r="A66" s="137">
        <v>613482</v>
      </c>
      <c r="B66" s="34" t="s">
        <v>156</v>
      </c>
      <c r="C66" s="23"/>
      <c r="D66" s="23"/>
      <c r="E66" s="23">
        <v>12000</v>
      </c>
      <c r="F66" s="23">
        <v>9350</v>
      </c>
      <c r="G66" s="23">
        <v>12000</v>
      </c>
      <c r="H66" s="197">
        <f t="shared" si="3"/>
        <v>1</v>
      </c>
    </row>
    <row r="67" spans="1:8" ht="15.75" customHeight="1">
      <c r="A67" s="137">
        <v>613484</v>
      </c>
      <c r="B67" s="34" t="s">
        <v>157</v>
      </c>
      <c r="C67" s="23"/>
      <c r="D67" s="23"/>
      <c r="E67" s="23">
        <v>7000</v>
      </c>
      <c r="F67" s="23">
        <v>4352</v>
      </c>
      <c r="G67" s="23">
        <v>7000</v>
      </c>
      <c r="H67" s="197">
        <f t="shared" si="3"/>
        <v>1</v>
      </c>
    </row>
    <row r="68" spans="1:8" ht="15.75" customHeight="1">
      <c r="A68" s="137">
        <v>613485</v>
      </c>
      <c r="B68" s="34" t="s">
        <v>158</v>
      </c>
      <c r="C68" s="23"/>
      <c r="D68" s="23"/>
      <c r="E68" s="23">
        <v>8000</v>
      </c>
      <c r="F68" s="23">
        <v>4273</v>
      </c>
      <c r="G68" s="23">
        <v>8000</v>
      </c>
      <c r="H68" s="197">
        <v>0</v>
      </c>
    </row>
    <row r="69" spans="1:8" ht="15.75" customHeight="1">
      <c r="A69" s="137">
        <v>613488</v>
      </c>
      <c r="B69" s="34" t="s">
        <v>266</v>
      </c>
      <c r="C69" s="23"/>
      <c r="D69" s="23"/>
      <c r="E69" s="23">
        <v>5000</v>
      </c>
      <c r="F69" s="23">
        <v>2861</v>
      </c>
      <c r="G69" s="23">
        <v>5000</v>
      </c>
      <c r="H69" s="197">
        <f t="shared" si="3"/>
        <v>1</v>
      </c>
    </row>
    <row r="70" spans="1:8" ht="15.75" customHeight="1">
      <c r="A70" s="180">
        <v>613500</v>
      </c>
      <c r="B70" s="141" t="s">
        <v>159</v>
      </c>
      <c r="C70" s="142">
        <v>31000</v>
      </c>
      <c r="D70" s="142">
        <v>58537</v>
      </c>
      <c r="E70" s="142">
        <f>ABS(E71+E73)</f>
        <v>26000</v>
      </c>
      <c r="F70" s="142">
        <f>ABS(F71+F73)</f>
        <v>21175</v>
      </c>
      <c r="G70" s="142">
        <f>ABS(G71+G73)</f>
        <v>26000</v>
      </c>
      <c r="H70" s="143">
        <f>G70/E70</f>
        <v>1</v>
      </c>
    </row>
    <row r="71" spans="1:8" ht="15.75" customHeight="1">
      <c r="A71" s="182">
        <v>613510</v>
      </c>
      <c r="B71" s="17" t="s">
        <v>160</v>
      </c>
      <c r="C71" s="18"/>
      <c r="D71" s="18"/>
      <c r="E71" s="18">
        <f>ABS(E72)</f>
        <v>16000</v>
      </c>
      <c r="F71" s="18">
        <f>ABS(F72)</f>
        <v>13462</v>
      </c>
      <c r="G71" s="18">
        <f>ABS(G72)</f>
        <v>16000</v>
      </c>
      <c r="H71" s="197">
        <f>G71/E71</f>
        <v>1</v>
      </c>
    </row>
    <row r="72" spans="1:8" ht="15.75" customHeight="1">
      <c r="A72" s="137">
        <v>613511</v>
      </c>
      <c r="B72" s="34" t="s">
        <v>161</v>
      </c>
      <c r="C72" s="23"/>
      <c r="D72" s="23"/>
      <c r="E72" s="23">
        <v>16000</v>
      </c>
      <c r="F72" s="23">
        <v>13462</v>
      </c>
      <c r="G72" s="23">
        <v>16000</v>
      </c>
      <c r="H72" s="197">
        <f>G72/E72</f>
        <v>1</v>
      </c>
    </row>
    <row r="73" spans="1:8" ht="15.75" customHeight="1">
      <c r="A73" s="182">
        <v>613520</v>
      </c>
      <c r="B73" s="17" t="s">
        <v>162</v>
      </c>
      <c r="C73" s="18"/>
      <c r="D73" s="18"/>
      <c r="E73" s="18">
        <f>ABS(E74+E75)</f>
        <v>10000</v>
      </c>
      <c r="F73" s="18">
        <f>ABS(F74+F75)</f>
        <v>7713</v>
      </c>
      <c r="G73" s="18">
        <f>ABS(G74+G75)</f>
        <v>10000</v>
      </c>
      <c r="H73" s="197">
        <f>G73/E73</f>
        <v>1</v>
      </c>
    </row>
    <row r="74" spans="1:8" ht="15.75" customHeight="1">
      <c r="A74" s="137">
        <v>613523</v>
      </c>
      <c r="B74" s="34" t="s">
        <v>163</v>
      </c>
      <c r="C74" s="23"/>
      <c r="D74" s="23"/>
      <c r="E74" s="23">
        <v>5000</v>
      </c>
      <c r="F74" s="23">
        <v>3113</v>
      </c>
      <c r="G74" s="23">
        <v>5000</v>
      </c>
      <c r="H74" s="197">
        <f>G74/E74</f>
        <v>1</v>
      </c>
    </row>
    <row r="75" spans="1:8" ht="15.75" customHeight="1">
      <c r="A75" s="137">
        <v>613524</v>
      </c>
      <c r="B75" s="34" t="s">
        <v>164</v>
      </c>
      <c r="C75" s="23"/>
      <c r="D75" s="23"/>
      <c r="E75" s="23">
        <v>5000</v>
      </c>
      <c r="F75" s="23">
        <v>4600</v>
      </c>
      <c r="G75" s="23">
        <v>5000</v>
      </c>
      <c r="H75" s="197">
        <f>G74/E74</f>
        <v>1</v>
      </c>
    </row>
    <row r="76" spans="1:8" ht="15.75" customHeight="1">
      <c r="A76" s="180">
        <v>613600</v>
      </c>
      <c r="B76" s="141" t="s">
        <v>9</v>
      </c>
      <c r="C76" s="142">
        <v>5700</v>
      </c>
      <c r="D76" s="142">
        <v>3335</v>
      </c>
      <c r="E76" s="142">
        <f aca="true" t="shared" si="4" ref="E76:G77">ABS(E77)</f>
        <v>3500</v>
      </c>
      <c r="F76" s="142">
        <f t="shared" si="4"/>
        <v>0</v>
      </c>
      <c r="G76" s="142">
        <f t="shared" si="4"/>
        <v>3500</v>
      </c>
      <c r="H76" s="197">
        <f>G75/E75</f>
        <v>1</v>
      </c>
    </row>
    <row r="77" spans="1:8" ht="15.75" customHeight="1">
      <c r="A77" s="182">
        <v>613610</v>
      </c>
      <c r="B77" s="17" t="s">
        <v>165</v>
      </c>
      <c r="C77" s="18"/>
      <c r="D77" s="18"/>
      <c r="E77" s="18">
        <f t="shared" si="4"/>
        <v>3500</v>
      </c>
      <c r="F77" s="18">
        <f t="shared" si="4"/>
        <v>0</v>
      </c>
      <c r="G77" s="18">
        <f t="shared" si="4"/>
        <v>3500</v>
      </c>
      <c r="H77" s="197">
        <f>G76/E76</f>
        <v>1</v>
      </c>
    </row>
    <row r="78" spans="1:8" ht="15.75" customHeight="1">
      <c r="A78" s="137">
        <v>613611</v>
      </c>
      <c r="B78" s="34" t="s">
        <v>166</v>
      </c>
      <c r="C78" s="23"/>
      <c r="D78" s="23"/>
      <c r="E78" s="23">
        <v>3500</v>
      </c>
      <c r="F78" s="23">
        <v>0</v>
      </c>
      <c r="G78" s="23">
        <v>3500</v>
      </c>
      <c r="H78" s="197">
        <f>G77/E77</f>
        <v>1</v>
      </c>
    </row>
    <row r="79" spans="1:8" ht="15.75" customHeight="1">
      <c r="A79" s="180">
        <v>613700</v>
      </c>
      <c r="B79" s="141" t="s">
        <v>10</v>
      </c>
      <c r="C79" s="142">
        <v>35000</v>
      </c>
      <c r="D79" s="142">
        <v>41434</v>
      </c>
      <c r="E79" s="142">
        <f>ABS(E80+E85)</f>
        <v>26000</v>
      </c>
      <c r="F79" s="142">
        <f>ABS(F80+F85)</f>
        <v>23561</v>
      </c>
      <c r="G79" s="142">
        <f>ABS(G80+G85)</f>
        <v>37000</v>
      </c>
      <c r="H79" s="143">
        <f>G79/E79</f>
        <v>1.4230769230769231</v>
      </c>
    </row>
    <row r="80" spans="1:8" ht="15.75" customHeight="1">
      <c r="A80" s="182">
        <v>613710</v>
      </c>
      <c r="B80" s="17" t="s">
        <v>167</v>
      </c>
      <c r="C80" s="18"/>
      <c r="D80" s="18"/>
      <c r="E80" s="18">
        <f>ABS(E81+E82+E83+E84)</f>
        <v>22000</v>
      </c>
      <c r="F80" s="18">
        <f>ABS(F81+F82+F83+F84)</f>
        <v>20260</v>
      </c>
      <c r="G80" s="18">
        <f>ABS(G81+G82+G83+G84)</f>
        <v>32000</v>
      </c>
      <c r="H80" s="197">
        <f>G80/E80</f>
        <v>1.4545454545454546</v>
      </c>
    </row>
    <row r="81" spans="1:8" ht="15.75" customHeight="1">
      <c r="A81" s="137">
        <v>613711</v>
      </c>
      <c r="B81" s="34" t="s">
        <v>168</v>
      </c>
      <c r="C81" s="23"/>
      <c r="D81" s="23"/>
      <c r="E81" s="23">
        <v>5000</v>
      </c>
      <c r="F81" s="23">
        <v>2310</v>
      </c>
      <c r="G81" s="23">
        <v>5000</v>
      </c>
      <c r="H81" s="197">
        <f aca="true" t="shared" si="5" ref="H81:H87">G81/E81</f>
        <v>1</v>
      </c>
    </row>
    <row r="82" spans="1:8" ht="15.75" customHeight="1">
      <c r="A82" s="137">
        <v>613712</v>
      </c>
      <c r="B82" s="34" t="s">
        <v>169</v>
      </c>
      <c r="C82" s="23"/>
      <c r="D82" s="23"/>
      <c r="E82" s="23">
        <v>5000</v>
      </c>
      <c r="F82" s="23">
        <v>4243</v>
      </c>
      <c r="G82" s="23">
        <v>5000</v>
      </c>
      <c r="H82" s="197">
        <f t="shared" si="5"/>
        <v>1</v>
      </c>
    </row>
    <row r="83" spans="1:8" ht="15.75" customHeight="1">
      <c r="A83" s="137">
        <v>613713</v>
      </c>
      <c r="B83" s="34" t="s">
        <v>170</v>
      </c>
      <c r="C83" s="23"/>
      <c r="D83" s="23"/>
      <c r="E83" s="23">
        <v>12000</v>
      </c>
      <c r="F83" s="23">
        <v>6880</v>
      </c>
      <c r="G83" s="23">
        <v>12000</v>
      </c>
      <c r="H83" s="197">
        <f t="shared" si="5"/>
        <v>1</v>
      </c>
    </row>
    <row r="84" spans="1:8" ht="15.75" customHeight="1">
      <c r="A84" s="137">
        <v>613714</v>
      </c>
      <c r="B84" s="34" t="s">
        <v>323</v>
      </c>
      <c r="C84" s="23"/>
      <c r="D84" s="23"/>
      <c r="E84" s="23">
        <v>0</v>
      </c>
      <c r="F84" s="23">
        <v>6827</v>
      </c>
      <c r="G84" s="23">
        <v>10000</v>
      </c>
      <c r="H84" s="197"/>
    </row>
    <row r="85" spans="1:8" ht="15.75" customHeight="1">
      <c r="A85" s="182">
        <v>613720</v>
      </c>
      <c r="B85" s="17" t="s">
        <v>171</v>
      </c>
      <c r="C85" s="18"/>
      <c r="D85" s="18"/>
      <c r="E85" s="18">
        <f>ABS(E86+E87)</f>
        <v>4000</v>
      </c>
      <c r="F85" s="18">
        <f>ABS(F86+F87)</f>
        <v>3301</v>
      </c>
      <c r="G85" s="18">
        <f>ABS(G86+G87)</f>
        <v>5000</v>
      </c>
      <c r="H85" s="197">
        <f t="shared" si="5"/>
        <v>1.25</v>
      </c>
    </row>
    <row r="86" spans="1:8" ht="15.75" customHeight="1">
      <c r="A86" s="137">
        <v>613722</v>
      </c>
      <c r="B86" s="34" t="s">
        <v>172</v>
      </c>
      <c r="C86" s="23"/>
      <c r="D86" s="23"/>
      <c r="E86" s="23">
        <v>1000</v>
      </c>
      <c r="F86" s="23">
        <v>1271</v>
      </c>
      <c r="G86" s="23">
        <v>2000</v>
      </c>
      <c r="H86" s="197">
        <f t="shared" si="5"/>
        <v>2</v>
      </c>
    </row>
    <row r="87" spans="1:8" ht="15.75" customHeight="1">
      <c r="A87" s="137">
        <v>613723</v>
      </c>
      <c r="B87" s="34" t="s">
        <v>173</v>
      </c>
      <c r="C87" s="23"/>
      <c r="D87" s="23"/>
      <c r="E87" s="23">
        <v>3000</v>
      </c>
      <c r="F87" s="23">
        <v>2030</v>
      </c>
      <c r="G87" s="23">
        <v>3000</v>
      </c>
      <c r="H87" s="197">
        <f t="shared" si="5"/>
        <v>1</v>
      </c>
    </row>
    <row r="88" spans="1:8" ht="15.75" customHeight="1">
      <c r="A88" s="180">
        <v>613800</v>
      </c>
      <c r="B88" s="141" t="s">
        <v>174</v>
      </c>
      <c r="C88" s="142">
        <v>15000</v>
      </c>
      <c r="D88" s="142">
        <v>12879</v>
      </c>
      <c r="E88" s="142">
        <f>ABS(E89+E91+E94)</f>
        <v>12500</v>
      </c>
      <c r="F88" s="142">
        <f>ABS(F89+F91+F94)</f>
        <v>24767</v>
      </c>
      <c r="G88" s="142">
        <f>ABS(G89+G91+G94)</f>
        <v>37500</v>
      </c>
      <c r="H88" s="143">
        <f aca="true" t="shared" si="6" ref="H88:H97">G88/E88</f>
        <v>3</v>
      </c>
    </row>
    <row r="89" spans="1:8" ht="15.75" customHeight="1">
      <c r="A89" s="182">
        <v>613810</v>
      </c>
      <c r="B89" s="17" t="s">
        <v>175</v>
      </c>
      <c r="C89" s="18"/>
      <c r="D89" s="18"/>
      <c r="E89" s="18">
        <f>ABS(E90)</f>
        <v>7000</v>
      </c>
      <c r="F89" s="18">
        <f>ABS(F90)</f>
        <v>5896</v>
      </c>
      <c r="G89" s="18">
        <f>ABS(G90)</f>
        <v>7000</v>
      </c>
      <c r="H89" s="197">
        <f t="shared" si="6"/>
        <v>1</v>
      </c>
    </row>
    <row r="90" spans="1:8" ht="15.75" customHeight="1">
      <c r="A90" s="137">
        <v>613813</v>
      </c>
      <c r="B90" s="34" t="s">
        <v>292</v>
      </c>
      <c r="C90" s="23"/>
      <c r="D90" s="23"/>
      <c r="E90" s="23">
        <v>7000</v>
      </c>
      <c r="F90" s="23">
        <v>5896</v>
      </c>
      <c r="G90" s="23">
        <v>7000</v>
      </c>
      <c r="H90" s="197">
        <f t="shared" si="6"/>
        <v>1</v>
      </c>
    </row>
    <row r="91" spans="1:8" ht="15.75" customHeight="1">
      <c r="A91" s="182">
        <v>613820</v>
      </c>
      <c r="B91" s="17" t="s">
        <v>177</v>
      </c>
      <c r="C91" s="18"/>
      <c r="D91" s="18"/>
      <c r="E91" s="18">
        <f>ABS(E92+E93)</f>
        <v>5000</v>
      </c>
      <c r="F91" s="18">
        <f>ABS(F92+F93)</f>
        <v>18779</v>
      </c>
      <c r="G91" s="18">
        <f>ABS(G92+G93)</f>
        <v>30000</v>
      </c>
      <c r="H91" s="197">
        <f t="shared" si="6"/>
        <v>6</v>
      </c>
    </row>
    <row r="92" spans="1:8" ht="15.75" customHeight="1">
      <c r="A92" s="137">
        <v>613821</v>
      </c>
      <c r="B92" s="34" t="s">
        <v>176</v>
      </c>
      <c r="C92" s="23"/>
      <c r="D92" s="23"/>
      <c r="E92" s="23">
        <v>5000</v>
      </c>
      <c r="F92" s="23">
        <v>2773</v>
      </c>
      <c r="G92" s="23">
        <v>5000</v>
      </c>
      <c r="H92" s="197">
        <f t="shared" si="6"/>
        <v>1</v>
      </c>
    </row>
    <row r="93" spans="1:8" ht="15.75" customHeight="1">
      <c r="A93" s="137">
        <v>613822</v>
      </c>
      <c r="B93" s="34" t="s">
        <v>324</v>
      </c>
      <c r="C93" s="23"/>
      <c r="D93" s="23"/>
      <c r="E93" s="23"/>
      <c r="F93" s="23">
        <v>16006</v>
      </c>
      <c r="G93" s="23">
        <v>25000</v>
      </c>
      <c r="H93" s="197"/>
    </row>
    <row r="94" spans="1:8" ht="15.75" customHeight="1">
      <c r="A94" s="182">
        <v>613830</v>
      </c>
      <c r="B94" s="17" t="s">
        <v>326</v>
      </c>
      <c r="C94" s="23"/>
      <c r="D94" s="23"/>
      <c r="E94" s="23">
        <f>ABS(E95)</f>
        <v>500</v>
      </c>
      <c r="F94" s="23">
        <f>ABS(F95)</f>
        <v>92</v>
      </c>
      <c r="G94" s="23">
        <f>ABS(G95)</f>
        <v>500</v>
      </c>
      <c r="H94" s="197">
        <f t="shared" si="6"/>
        <v>1</v>
      </c>
    </row>
    <row r="95" spans="1:8" ht="15.75" customHeight="1">
      <c r="A95" s="137">
        <v>613831</v>
      </c>
      <c r="B95" s="34" t="s">
        <v>281</v>
      </c>
      <c r="C95" s="23"/>
      <c r="D95" s="23"/>
      <c r="E95" s="23">
        <v>500</v>
      </c>
      <c r="F95" s="23">
        <v>92</v>
      </c>
      <c r="G95" s="23">
        <v>500</v>
      </c>
      <c r="H95" s="197">
        <f t="shared" si="6"/>
        <v>1</v>
      </c>
    </row>
    <row r="96" spans="1:8" ht="15.75" customHeight="1">
      <c r="A96" s="180">
        <v>613900</v>
      </c>
      <c r="B96" s="141" t="s">
        <v>178</v>
      </c>
      <c r="C96" s="142">
        <v>230000</v>
      </c>
      <c r="D96" s="142">
        <v>256454</v>
      </c>
      <c r="E96" s="142">
        <f>ABS(E97+E100+E102+E108+E111+E117+E123)</f>
        <v>332000</v>
      </c>
      <c r="F96" s="142">
        <f>ABS(F97+F100+F102+F108+F111+F117+F123)</f>
        <v>288325</v>
      </c>
      <c r="G96" s="142">
        <f>ABS(G97+G100+G102+G108+G111+G117+G123)</f>
        <v>354500</v>
      </c>
      <c r="H96" s="143">
        <f t="shared" si="6"/>
        <v>1.0677710843373494</v>
      </c>
    </row>
    <row r="97" spans="1:8" ht="15.75" customHeight="1">
      <c r="A97" s="182">
        <v>613910</v>
      </c>
      <c r="B97" s="17" t="s">
        <v>179</v>
      </c>
      <c r="C97" s="18"/>
      <c r="D97" s="18"/>
      <c r="E97" s="18">
        <f>ABS(E98+E99)</f>
        <v>36000</v>
      </c>
      <c r="F97" s="18">
        <f>ABS(F98+F99)</f>
        <v>33502</v>
      </c>
      <c r="G97" s="18">
        <f>ABS(G98+G99)</f>
        <v>40000</v>
      </c>
      <c r="H97" s="197">
        <f t="shared" si="6"/>
        <v>1.1111111111111112</v>
      </c>
    </row>
    <row r="98" spans="1:8" ht="15.75" customHeight="1">
      <c r="A98" s="137">
        <v>613911</v>
      </c>
      <c r="B98" s="34" t="s">
        <v>180</v>
      </c>
      <c r="C98" s="23"/>
      <c r="D98" s="23"/>
      <c r="E98" s="23">
        <v>8000</v>
      </c>
      <c r="F98" s="23">
        <v>7467</v>
      </c>
      <c r="G98" s="23">
        <v>10000</v>
      </c>
      <c r="H98" s="197">
        <f aca="true" t="shared" si="7" ref="H98:H152">G98/E98</f>
        <v>1.25</v>
      </c>
    </row>
    <row r="99" spans="1:8" ht="15.75" customHeight="1">
      <c r="A99" s="137">
        <v>613914</v>
      </c>
      <c r="B99" s="34" t="s">
        <v>181</v>
      </c>
      <c r="C99" s="23"/>
      <c r="D99" s="23"/>
      <c r="E99" s="23">
        <v>28000</v>
      </c>
      <c r="F99" s="23">
        <v>26035</v>
      </c>
      <c r="G99" s="23">
        <v>30000</v>
      </c>
      <c r="H99" s="197">
        <f t="shared" si="7"/>
        <v>1.0714285714285714</v>
      </c>
    </row>
    <row r="100" spans="1:8" ht="15.75" customHeight="1">
      <c r="A100" s="182">
        <v>613920</v>
      </c>
      <c r="B100" s="17" t="s">
        <v>182</v>
      </c>
      <c r="C100" s="18"/>
      <c r="D100" s="18"/>
      <c r="E100" s="18">
        <f>ABS(E101)</f>
        <v>7000</v>
      </c>
      <c r="F100" s="18">
        <f>ABS(F101)</f>
        <v>5274</v>
      </c>
      <c r="G100" s="18">
        <f>ABS(G101)</f>
        <v>7000</v>
      </c>
      <c r="H100" s="197">
        <f t="shared" si="7"/>
        <v>1</v>
      </c>
    </row>
    <row r="101" spans="1:8" ht="15.75" customHeight="1">
      <c r="A101" s="137">
        <v>613922</v>
      </c>
      <c r="B101" s="34" t="s">
        <v>183</v>
      </c>
      <c r="C101" s="23"/>
      <c r="D101" s="23"/>
      <c r="E101" s="23">
        <v>7000</v>
      </c>
      <c r="F101" s="23">
        <v>5274</v>
      </c>
      <c r="G101" s="23">
        <v>7000</v>
      </c>
      <c r="H101" s="197">
        <f t="shared" si="7"/>
        <v>1</v>
      </c>
    </row>
    <row r="102" spans="1:8" ht="15.75" customHeight="1">
      <c r="A102" s="182">
        <v>613930</v>
      </c>
      <c r="B102" s="17" t="s">
        <v>184</v>
      </c>
      <c r="C102" s="18"/>
      <c r="D102" s="18"/>
      <c r="E102" s="18">
        <f>ABS(E103+E104+E105+E106+E107)</f>
        <v>33500</v>
      </c>
      <c r="F102" s="18">
        <f>ABS(F103+F104+F105+F106+F107)</f>
        <v>21328</v>
      </c>
      <c r="G102" s="18">
        <f>ABS(G103+G104+G105+G106+G107)</f>
        <v>38500</v>
      </c>
      <c r="H102" s="197">
        <f t="shared" si="7"/>
        <v>1.1492537313432836</v>
      </c>
    </row>
    <row r="103" spans="1:8" ht="15.75" customHeight="1">
      <c r="A103" s="92">
        <v>613931</v>
      </c>
      <c r="B103" s="34" t="s">
        <v>293</v>
      </c>
      <c r="C103" s="23"/>
      <c r="D103" s="23"/>
      <c r="E103" s="23">
        <v>500</v>
      </c>
      <c r="F103" s="23">
        <v>160</v>
      </c>
      <c r="G103" s="23">
        <v>500</v>
      </c>
      <c r="H103" s="197">
        <f t="shared" si="7"/>
        <v>1</v>
      </c>
    </row>
    <row r="104" spans="1:8" ht="15.75" customHeight="1">
      <c r="A104" s="137">
        <v>613932</v>
      </c>
      <c r="B104" s="34" t="s">
        <v>185</v>
      </c>
      <c r="C104" s="23"/>
      <c r="D104" s="23"/>
      <c r="E104" s="23">
        <v>10000</v>
      </c>
      <c r="F104" s="23">
        <v>0</v>
      </c>
      <c r="G104" s="23">
        <v>10000</v>
      </c>
      <c r="H104" s="197">
        <f t="shared" si="7"/>
        <v>1</v>
      </c>
    </row>
    <row r="105" spans="1:8" ht="15.75" customHeight="1">
      <c r="A105" s="137">
        <v>613934</v>
      </c>
      <c r="B105" s="34" t="s">
        <v>186</v>
      </c>
      <c r="C105" s="23"/>
      <c r="D105" s="23"/>
      <c r="E105" s="23">
        <v>10000</v>
      </c>
      <c r="F105" s="23">
        <v>13715</v>
      </c>
      <c r="G105" s="23">
        <v>15000</v>
      </c>
      <c r="H105" s="198">
        <f t="shared" si="7"/>
        <v>1.5</v>
      </c>
    </row>
    <row r="106" spans="1:8" ht="15.75" customHeight="1">
      <c r="A106" s="137">
        <v>613935</v>
      </c>
      <c r="B106" s="34" t="s">
        <v>333</v>
      </c>
      <c r="C106" s="23"/>
      <c r="D106" s="23"/>
      <c r="E106" s="23">
        <v>8000</v>
      </c>
      <c r="F106" s="23">
        <v>7453</v>
      </c>
      <c r="G106" s="23">
        <v>8000</v>
      </c>
      <c r="H106" s="197">
        <f t="shared" si="7"/>
        <v>1</v>
      </c>
    </row>
    <row r="107" spans="1:8" ht="15.75" customHeight="1">
      <c r="A107" s="137">
        <v>613937</v>
      </c>
      <c r="B107" s="34" t="s">
        <v>267</v>
      </c>
      <c r="C107" s="23"/>
      <c r="D107" s="23"/>
      <c r="E107" s="23">
        <v>5000</v>
      </c>
      <c r="F107" s="23">
        <v>0</v>
      </c>
      <c r="G107" s="23">
        <v>5000</v>
      </c>
      <c r="H107" s="198">
        <v>0</v>
      </c>
    </row>
    <row r="108" spans="1:8" ht="15.75" customHeight="1">
      <c r="A108" s="182">
        <v>613960</v>
      </c>
      <c r="B108" s="17" t="s">
        <v>187</v>
      </c>
      <c r="C108" s="18"/>
      <c r="D108" s="18"/>
      <c r="E108" s="18">
        <f>ABS(E109+E110)</f>
        <v>6500</v>
      </c>
      <c r="F108" s="18">
        <f>ABS(F109+F110)</f>
        <v>1058</v>
      </c>
      <c r="G108" s="18">
        <f>ABS(G109+G110)</f>
        <v>3000</v>
      </c>
      <c r="H108" s="197">
        <f t="shared" si="7"/>
        <v>0.46153846153846156</v>
      </c>
    </row>
    <row r="109" spans="1:8" ht="15.75" customHeight="1">
      <c r="A109" s="137">
        <v>613961</v>
      </c>
      <c r="B109" s="34" t="s">
        <v>188</v>
      </c>
      <c r="C109" s="23"/>
      <c r="D109" s="23"/>
      <c r="E109" s="23">
        <v>500</v>
      </c>
      <c r="F109" s="23">
        <v>0</v>
      </c>
      <c r="G109" s="23">
        <v>500</v>
      </c>
      <c r="H109" s="197">
        <v>0</v>
      </c>
    </row>
    <row r="110" spans="1:8" ht="15.75" customHeight="1">
      <c r="A110" s="137">
        <v>613962</v>
      </c>
      <c r="B110" s="34" t="s">
        <v>294</v>
      </c>
      <c r="C110" s="23"/>
      <c r="D110" s="23"/>
      <c r="E110" s="23">
        <v>6000</v>
      </c>
      <c r="F110" s="23">
        <v>1058</v>
      </c>
      <c r="G110" s="23">
        <v>2500</v>
      </c>
      <c r="H110" s="197">
        <f t="shared" si="7"/>
        <v>0.4166666666666667</v>
      </c>
    </row>
    <row r="111" spans="1:8" ht="15.75" customHeight="1">
      <c r="A111" s="182">
        <v>613970</v>
      </c>
      <c r="B111" s="17" t="s">
        <v>268</v>
      </c>
      <c r="C111" s="18"/>
      <c r="D111" s="18"/>
      <c r="E111" s="18">
        <f>ABS(E112+E113+E114+E115+E116)</f>
        <v>186000</v>
      </c>
      <c r="F111" s="18">
        <f>ABS(F112+F113+F114+F115+F116)</f>
        <v>150211</v>
      </c>
      <c r="G111" s="18">
        <f>ABS(G112+G113+G114+G115+G116)</f>
        <v>201000</v>
      </c>
      <c r="H111" s="197">
        <f t="shared" si="7"/>
        <v>1.0806451612903225</v>
      </c>
    </row>
    <row r="112" spans="1:8" ht="15.75" customHeight="1">
      <c r="A112" s="137">
        <v>613973</v>
      </c>
      <c r="B112" s="34" t="s">
        <v>189</v>
      </c>
      <c r="C112" s="23"/>
      <c r="D112" s="23"/>
      <c r="E112" s="23">
        <v>6000</v>
      </c>
      <c r="F112" s="23">
        <v>4850</v>
      </c>
      <c r="G112" s="23">
        <v>6000</v>
      </c>
      <c r="H112" s="197">
        <v>0</v>
      </c>
    </row>
    <row r="113" spans="1:8" ht="15.75" customHeight="1">
      <c r="A113" s="137">
        <v>613974</v>
      </c>
      <c r="B113" s="34" t="s">
        <v>257</v>
      </c>
      <c r="C113" s="23"/>
      <c r="D113" s="23"/>
      <c r="E113" s="23">
        <v>40000</v>
      </c>
      <c r="F113" s="23">
        <v>37495</v>
      </c>
      <c r="G113" s="23">
        <v>45000</v>
      </c>
      <c r="H113" s="197">
        <f t="shared" si="7"/>
        <v>1.125</v>
      </c>
    </row>
    <row r="114" spans="1:8" ht="15.75" customHeight="1">
      <c r="A114" s="137">
        <v>613975</v>
      </c>
      <c r="B114" s="34" t="s">
        <v>269</v>
      </c>
      <c r="C114" s="23"/>
      <c r="D114" s="23"/>
      <c r="E114" s="23">
        <v>90000</v>
      </c>
      <c r="F114" s="23">
        <v>67600</v>
      </c>
      <c r="G114" s="23">
        <v>90000</v>
      </c>
      <c r="H114" s="197">
        <f t="shared" si="7"/>
        <v>1</v>
      </c>
    </row>
    <row r="115" spans="1:8" ht="15.75" customHeight="1">
      <c r="A115" s="137">
        <v>613976</v>
      </c>
      <c r="B115" s="34" t="s">
        <v>190</v>
      </c>
      <c r="C115" s="23"/>
      <c r="D115" s="23"/>
      <c r="E115" s="23">
        <v>35000</v>
      </c>
      <c r="F115" s="23">
        <v>34722</v>
      </c>
      <c r="G115" s="23">
        <v>40000</v>
      </c>
      <c r="H115" s="198">
        <f t="shared" si="7"/>
        <v>1.1428571428571428</v>
      </c>
    </row>
    <row r="116" spans="1:8" ht="15.75" customHeight="1">
      <c r="A116" s="137">
        <v>613977</v>
      </c>
      <c r="B116" s="34" t="s">
        <v>258</v>
      </c>
      <c r="C116" s="23"/>
      <c r="D116" s="23"/>
      <c r="E116" s="23">
        <v>15000</v>
      </c>
      <c r="F116" s="23">
        <v>5544</v>
      </c>
      <c r="G116" s="23">
        <v>20000</v>
      </c>
      <c r="H116" s="198">
        <f t="shared" si="7"/>
        <v>1.3333333333333333</v>
      </c>
    </row>
    <row r="117" spans="1:8" ht="15.75" customHeight="1">
      <c r="A117" s="182">
        <v>613980</v>
      </c>
      <c r="B117" s="17" t="s">
        <v>191</v>
      </c>
      <c r="C117" s="18"/>
      <c r="D117" s="18"/>
      <c r="E117" s="18">
        <f>ABS(E118+E119+E120+E121+E122)</f>
        <v>39000</v>
      </c>
      <c r="F117" s="18">
        <f>ABS(F118+F119+F120+F121+F122)</f>
        <v>30652</v>
      </c>
      <c r="G117" s="18">
        <f>ABS(G118+G119+G120+G121+G122)</f>
        <v>39000</v>
      </c>
      <c r="H117" s="197">
        <f t="shared" si="7"/>
        <v>1</v>
      </c>
    </row>
    <row r="118" spans="1:8" ht="15.75" customHeight="1">
      <c r="A118" s="137">
        <v>613983</v>
      </c>
      <c r="B118" s="34" t="s">
        <v>295</v>
      </c>
      <c r="C118" s="23"/>
      <c r="D118" s="23"/>
      <c r="E118" s="23">
        <v>1000</v>
      </c>
      <c r="F118" s="23">
        <v>706</v>
      </c>
      <c r="G118" s="23">
        <v>1000</v>
      </c>
      <c r="H118" s="197">
        <f t="shared" si="7"/>
        <v>1</v>
      </c>
    </row>
    <row r="119" spans="1:8" ht="15.75" customHeight="1">
      <c r="A119" s="137">
        <v>613985</v>
      </c>
      <c r="B119" s="34" t="s">
        <v>192</v>
      </c>
      <c r="C119" s="23"/>
      <c r="D119" s="23"/>
      <c r="E119" s="23">
        <v>1000</v>
      </c>
      <c r="F119" s="23">
        <v>0</v>
      </c>
      <c r="G119" s="23">
        <v>1000</v>
      </c>
      <c r="H119" s="197">
        <f t="shared" si="7"/>
        <v>1</v>
      </c>
    </row>
    <row r="120" spans="1:8" ht="15.75" customHeight="1">
      <c r="A120" s="137">
        <v>613986</v>
      </c>
      <c r="B120" s="34" t="s">
        <v>193</v>
      </c>
      <c r="C120" s="23"/>
      <c r="D120" s="23"/>
      <c r="E120" s="23">
        <v>9000</v>
      </c>
      <c r="F120" s="23">
        <v>6109</v>
      </c>
      <c r="G120" s="23">
        <v>9000</v>
      </c>
      <c r="H120" s="197">
        <f t="shared" si="7"/>
        <v>1</v>
      </c>
    </row>
    <row r="121" spans="1:8" ht="15.75" customHeight="1">
      <c r="A121" s="137">
        <v>613987</v>
      </c>
      <c r="B121" s="34" t="s">
        <v>194</v>
      </c>
      <c r="C121" s="23"/>
      <c r="D121" s="23"/>
      <c r="E121" s="23">
        <v>10000</v>
      </c>
      <c r="F121" s="23">
        <v>9168</v>
      </c>
      <c r="G121" s="23">
        <v>10000</v>
      </c>
      <c r="H121" s="197">
        <f t="shared" si="7"/>
        <v>1</v>
      </c>
    </row>
    <row r="122" spans="1:8" ht="15.75" customHeight="1">
      <c r="A122" s="137">
        <v>613988</v>
      </c>
      <c r="B122" s="34" t="s">
        <v>195</v>
      </c>
      <c r="C122" s="23"/>
      <c r="D122" s="23"/>
      <c r="E122" s="23">
        <v>18000</v>
      </c>
      <c r="F122" s="23">
        <v>14669</v>
      </c>
      <c r="G122" s="23">
        <v>18000</v>
      </c>
      <c r="H122" s="197">
        <f t="shared" si="7"/>
        <v>1</v>
      </c>
    </row>
    <row r="123" spans="1:8" ht="15.75" customHeight="1">
      <c r="A123" s="182">
        <v>613990</v>
      </c>
      <c r="B123" s="17" t="s">
        <v>196</v>
      </c>
      <c r="C123" s="18"/>
      <c r="D123" s="18"/>
      <c r="E123" s="18">
        <f>ABS(E124+E125+E126)</f>
        <v>24000</v>
      </c>
      <c r="F123" s="18">
        <f>ABS(F124+F125+F126)</f>
        <v>46300</v>
      </c>
      <c r="G123" s="18">
        <f>ABS(G124+G125+G126)</f>
        <v>26000</v>
      </c>
      <c r="H123" s="197">
        <f t="shared" si="7"/>
        <v>1.0833333333333333</v>
      </c>
    </row>
    <row r="124" spans="1:8" ht="15.75" customHeight="1">
      <c r="A124" s="137">
        <v>613991</v>
      </c>
      <c r="B124" s="34" t="s">
        <v>198</v>
      </c>
      <c r="C124" s="23"/>
      <c r="D124" s="23"/>
      <c r="E124" s="23">
        <v>3000</v>
      </c>
      <c r="F124" s="23">
        <v>3092</v>
      </c>
      <c r="G124" s="23">
        <v>5000</v>
      </c>
      <c r="H124" s="197">
        <v>0</v>
      </c>
    </row>
    <row r="125" spans="1:8" ht="15.75" customHeight="1">
      <c r="A125" s="137">
        <v>613995</v>
      </c>
      <c r="B125" s="34" t="s">
        <v>197</v>
      </c>
      <c r="C125" s="23"/>
      <c r="D125" s="23"/>
      <c r="E125" s="23">
        <v>21000</v>
      </c>
      <c r="F125" s="23">
        <v>13806</v>
      </c>
      <c r="G125" s="23">
        <v>21000</v>
      </c>
      <c r="H125" s="197">
        <f t="shared" si="7"/>
        <v>1</v>
      </c>
    </row>
    <row r="126" spans="1:8" ht="15.75" customHeight="1">
      <c r="A126" s="137">
        <v>613999</v>
      </c>
      <c r="B126" s="34" t="s">
        <v>325</v>
      </c>
      <c r="C126" s="23"/>
      <c r="D126" s="23"/>
      <c r="E126" s="23">
        <v>0</v>
      </c>
      <c r="F126" s="23">
        <v>29402</v>
      </c>
      <c r="G126" s="23">
        <v>0</v>
      </c>
      <c r="H126" s="197"/>
    </row>
    <row r="127" spans="1:8" ht="15.75" customHeight="1">
      <c r="A127" s="189">
        <v>614000</v>
      </c>
      <c r="B127" s="25" t="s">
        <v>213</v>
      </c>
      <c r="C127" s="27" t="e">
        <f>ABS(C128+C135+C150)</f>
        <v>#REF!</v>
      </c>
      <c r="D127" s="27" t="e">
        <f>ABS(D128+D135+D150)</f>
        <v>#REF!</v>
      </c>
      <c r="E127" s="26">
        <f>ABS(E128+E135+E150+E155+E159)</f>
        <v>2310000</v>
      </c>
      <c r="F127" s="26">
        <f>ABS(F128+F135+F150+F155+F159)</f>
        <v>1703209</v>
      </c>
      <c r="G127" s="26">
        <f>ABS(G128+G135+G150+G155+G159)</f>
        <v>2309000</v>
      </c>
      <c r="H127" s="199">
        <f t="shared" si="7"/>
        <v>0.9995670995670995</v>
      </c>
    </row>
    <row r="128" spans="1:8" ht="15.75" customHeight="1">
      <c r="A128" s="180">
        <v>614200</v>
      </c>
      <c r="B128" s="141" t="s">
        <v>212</v>
      </c>
      <c r="C128" s="142">
        <v>120000</v>
      </c>
      <c r="D128" s="142">
        <v>45767</v>
      </c>
      <c r="E128" s="142">
        <f>ABS(E129+E133)</f>
        <v>115000</v>
      </c>
      <c r="F128" s="142">
        <f>ABS(F129+F133)</f>
        <v>71110</v>
      </c>
      <c r="G128" s="142">
        <f>ABS(G129+G133)</f>
        <v>120000</v>
      </c>
      <c r="H128" s="143">
        <f t="shared" si="7"/>
        <v>1.0434782608695652</v>
      </c>
    </row>
    <row r="129" spans="1:8" ht="15.75" customHeight="1">
      <c r="A129" s="182">
        <v>614230</v>
      </c>
      <c r="B129" s="17" t="s">
        <v>211</v>
      </c>
      <c r="C129" s="18"/>
      <c r="D129" s="18"/>
      <c r="E129" s="18">
        <f>ABS(E130+E131+E132)</f>
        <v>95000</v>
      </c>
      <c r="F129" s="18">
        <f>ABS(F130+F131+F132)</f>
        <v>66110</v>
      </c>
      <c r="G129" s="18">
        <f>ABS(G130+G131+G132)</f>
        <v>100000</v>
      </c>
      <c r="H129" s="197">
        <f t="shared" si="7"/>
        <v>1.0526315789473684</v>
      </c>
    </row>
    <row r="130" spans="1:8" ht="15.75" customHeight="1">
      <c r="A130" s="137">
        <v>614234</v>
      </c>
      <c r="B130" s="34" t="s">
        <v>199</v>
      </c>
      <c r="C130" s="23"/>
      <c r="D130" s="23"/>
      <c r="E130" s="23">
        <v>50000</v>
      </c>
      <c r="F130" s="23">
        <v>41400</v>
      </c>
      <c r="G130" s="23">
        <v>50000</v>
      </c>
      <c r="H130" s="197">
        <f t="shared" si="7"/>
        <v>1</v>
      </c>
    </row>
    <row r="131" spans="1:8" ht="15.75" customHeight="1">
      <c r="A131" s="137">
        <v>614235</v>
      </c>
      <c r="B131" s="34" t="s">
        <v>301</v>
      </c>
      <c r="C131" s="23"/>
      <c r="D131" s="23"/>
      <c r="E131" s="23">
        <v>40000</v>
      </c>
      <c r="F131" s="23">
        <v>19200</v>
      </c>
      <c r="G131" s="23">
        <v>40000</v>
      </c>
      <c r="H131" s="197">
        <f t="shared" si="7"/>
        <v>1</v>
      </c>
    </row>
    <row r="132" spans="1:8" ht="15.75" customHeight="1">
      <c r="A132" s="137">
        <v>614239</v>
      </c>
      <c r="B132" s="34" t="s">
        <v>210</v>
      </c>
      <c r="C132" s="23"/>
      <c r="D132" s="23"/>
      <c r="E132" s="23">
        <v>5000</v>
      </c>
      <c r="F132" s="23">
        <v>5510</v>
      </c>
      <c r="G132" s="23">
        <v>10000</v>
      </c>
      <c r="H132" s="197">
        <f t="shared" si="7"/>
        <v>2</v>
      </c>
    </row>
    <row r="133" spans="1:8" ht="15.75" customHeight="1">
      <c r="A133" s="182">
        <v>614240</v>
      </c>
      <c r="B133" s="17" t="s">
        <v>209</v>
      </c>
      <c r="C133" s="18"/>
      <c r="D133" s="18"/>
      <c r="E133" s="18">
        <f>ABS(E134)</f>
        <v>20000</v>
      </c>
      <c r="F133" s="18">
        <f>ABS(F134)</f>
        <v>5000</v>
      </c>
      <c r="G133" s="18">
        <f>ABS(G134)</f>
        <v>20000</v>
      </c>
      <c r="H133" s="197">
        <v>0</v>
      </c>
    </row>
    <row r="134" spans="1:8" ht="15.75" customHeight="1">
      <c r="A134" s="137">
        <v>614241</v>
      </c>
      <c r="B134" s="34" t="s">
        <v>208</v>
      </c>
      <c r="C134" s="23"/>
      <c r="D134" s="23"/>
      <c r="E134" s="23">
        <v>20000</v>
      </c>
      <c r="F134" s="23">
        <v>5000</v>
      </c>
      <c r="G134" s="23">
        <v>20000</v>
      </c>
      <c r="H134" s="197">
        <v>0</v>
      </c>
    </row>
    <row r="135" spans="1:8" ht="15.75" customHeight="1">
      <c r="A135" s="180">
        <v>614300</v>
      </c>
      <c r="B135" s="141" t="s">
        <v>203</v>
      </c>
      <c r="C135" s="144" t="e">
        <f>C136+#REF!+#REF!+#REF!+#REF!+#REF!+#REF!+#REF!+#REF!</f>
        <v>#REF!</v>
      </c>
      <c r="D135" s="144">
        <v>1106717</v>
      </c>
      <c r="E135" s="144">
        <f>ABS(E136+E142)</f>
        <v>1379000</v>
      </c>
      <c r="F135" s="144">
        <f>ABS(F136+F142)</f>
        <v>1140139</v>
      </c>
      <c r="G135" s="144">
        <f>ABS(G136+G142)</f>
        <v>1423000</v>
      </c>
      <c r="H135" s="143">
        <f t="shared" si="7"/>
        <v>1.031907179115301</v>
      </c>
    </row>
    <row r="136" spans="1:8" ht="15.75" customHeight="1">
      <c r="A136" s="182">
        <v>614310</v>
      </c>
      <c r="B136" s="17" t="s">
        <v>204</v>
      </c>
      <c r="C136" s="31"/>
      <c r="D136" s="31"/>
      <c r="E136" s="31">
        <f>ABS(E137+E138+E139+E140+E141)</f>
        <v>590000</v>
      </c>
      <c r="F136" s="31">
        <f>ABS(F137+F138+F139+F140+F141)</f>
        <v>479548</v>
      </c>
      <c r="G136" s="31">
        <f>ABS(G137+G138+G139+G140+G141)</f>
        <v>614000</v>
      </c>
      <c r="H136" s="197">
        <f t="shared" si="7"/>
        <v>1.040677966101695</v>
      </c>
    </row>
    <row r="137" spans="1:8" ht="15.75" customHeight="1">
      <c r="A137" s="137">
        <v>614311</v>
      </c>
      <c r="B137" s="34" t="s">
        <v>205</v>
      </c>
      <c r="C137" s="32"/>
      <c r="D137" s="32"/>
      <c r="E137" s="23">
        <v>101000</v>
      </c>
      <c r="F137" s="23">
        <v>77777</v>
      </c>
      <c r="G137" s="23">
        <v>105000</v>
      </c>
      <c r="H137" s="197">
        <f t="shared" si="7"/>
        <v>1.0396039603960396</v>
      </c>
    </row>
    <row r="138" spans="1:8" ht="15.75" customHeight="1">
      <c r="A138" s="92" t="s">
        <v>302</v>
      </c>
      <c r="B138" s="34" t="s">
        <v>303</v>
      </c>
      <c r="C138" s="32"/>
      <c r="D138" s="32"/>
      <c r="E138" s="23">
        <v>31000</v>
      </c>
      <c r="F138" s="23">
        <v>23219</v>
      </c>
      <c r="G138" s="23">
        <v>31000</v>
      </c>
      <c r="H138" s="197">
        <f t="shared" si="7"/>
        <v>1</v>
      </c>
    </row>
    <row r="139" spans="1:8" ht="15.75" customHeight="1">
      <c r="A139" s="92" t="s">
        <v>304</v>
      </c>
      <c r="B139" s="34" t="s">
        <v>305</v>
      </c>
      <c r="C139" s="32"/>
      <c r="D139" s="32"/>
      <c r="E139" s="23">
        <v>175000</v>
      </c>
      <c r="F139" s="23">
        <v>142784</v>
      </c>
      <c r="G139" s="23">
        <v>185000</v>
      </c>
      <c r="H139" s="197">
        <f t="shared" si="7"/>
        <v>1.0571428571428572</v>
      </c>
    </row>
    <row r="140" spans="1:8" ht="15.75" customHeight="1">
      <c r="A140" s="92" t="s">
        <v>306</v>
      </c>
      <c r="B140" s="34" t="s">
        <v>307</v>
      </c>
      <c r="C140" s="32"/>
      <c r="D140" s="32"/>
      <c r="E140" s="23">
        <v>235000</v>
      </c>
      <c r="F140" s="23">
        <v>172838</v>
      </c>
      <c r="G140" s="23">
        <v>245000</v>
      </c>
      <c r="H140" s="197">
        <f t="shared" si="7"/>
        <v>1.0425531914893618</v>
      </c>
    </row>
    <row r="141" spans="1:8" ht="15.75" customHeight="1">
      <c r="A141" s="92" t="s">
        <v>308</v>
      </c>
      <c r="B141" s="34" t="s">
        <v>309</v>
      </c>
      <c r="C141" s="32"/>
      <c r="D141" s="32"/>
      <c r="E141" s="23">
        <v>48000</v>
      </c>
      <c r="F141" s="23">
        <v>62930</v>
      </c>
      <c r="G141" s="23">
        <v>48000</v>
      </c>
      <c r="H141" s="197">
        <f t="shared" si="7"/>
        <v>1</v>
      </c>
    </row>
    <row r="142" spans="1:8" ht="15.75" customHeight="1">
      <c r="A142" s="182">
        <v>614320</v>
      </c>
      <c r="B142" s="157" t="s">
        <v>206</v>
      </c>
      <c r="C142" s="195"/>
      <c r="D142" s="195"/>
      <c r="E142" s="196">
        <f>ABS(E143+E144+E145+E146+E147+E148+E149)</f>
        <v>789000</v>
      </c>
      <c r="F142" s="196">
        <f>ABS(F143+F144+F145+F146+F147+F148+F149)</f>
        <v>660591</v>
      </c>
      <c r="G142" s="196">
        <f>ABS(G143+G144+G145+G146+G147+G148+G149)</f>
        <v>809000</v>
      </c>
      <c r="H142" s="197">
        <f t="shared" si="7"/>
        <v>1.0253485424588087</v>
      </c>
    </row>
    <row r="143" spans="1:8" ht="15.75" customHeight="1">
      <c r="A143" s="137">
        <v>614322</v>
      </c>
      <c r="B143" s="34" t="s">
        <v>200</v>
      </c>
      <c r="C143" s="23"/>
      <c r="D143" s="23"/>
      <c r="E143" s="23">
        <v>350000</v>
      </c>
      <c r="F143" s="23">
        <v>201389</v>
      </c>
      <c r="G143" s="23">
        <v>350000</v>
      </c>
      <c r="H143" s="197">
        <f t="shared" si="7"/>
        <v>1</v>
      </c>
    </row>
    <row r="144" spans="1:8" ht="15.75" customHeight="1">
      <c r="A144" s="137">
        <v>614323</v>
      </c>
      <c r="B144" s="34" t="s">
        <v>201</v>
      </c>
      <c r="C144" s="23"/>
      <c r="D144" s="23"/>
      <c r="E144" s="23">
        <v>70000</v>
      </c>
      <c r="F144" s="23">
        <v>51240</v>
      </c>
      <c r="G144" s="23">
        <v>70000</v>
      </c>
      <c r="H144" s="197">
        <f t="shared" si="7"/>
        <v>1</v>
      </c>
    </row>
    <row r="145" spans="1:8" ht="15.75" customHeight="1">
      <c r="A145" s="137">
        <v>614324</v>
      </c>
      <c r="B145" s="36" t="s">
        <v>202</v>
      </c>
      <c r="C145" s="23"/>
      <c r="D145" s="23"/>
      <c r="E145" s="23">
        <v>130000</v>
      </c>
      <c r="F145" s="23">
        <v>186338</v>
      </c>
      <c r="G145" s="23">
        <v>130000</v>
      </c>
      <c r="H145" s="197">
        <f t="shared" si="7"/>
        <v>1</v>
      </c>
    </row>
    <row r="146" spans="1:8" ht="15.75" customHeight="1">
      <c r="A146" s="92" t="s">
        <v>310</v>
      </c>
      <c r="B146" s="34" t="s">
        <v>300</v>
      </c>
      <c r="C146" s="23"/>
      <c r="D146" s="23"/>
      <c r="E146" s="23">
        <v>145000</v>
      </c>
      <c r="F146" s="23">
        <v>110117</v>
      </c>
      <c r="G146" s="23">
        <v>150000</v>
      </c>
      <c r="H146" s="197">
        <f t="shared" si="7"/>
        <v>1.0344827586206897</v>
      </c>
    </row>
    <row r="147" spans="1:8" ht="15.75" customHeight="1">
      <c r="A147" s="92" t="s">
        <v>311</v>
      </c>
      <c r="B147" s="34" t="s">
        <v>312</v>
      </c>
      <c r="C147" s="23"/>
      <c r="D147" s="23"/>
      <c r="E147" s="23">
        <v>25000</v>
      </c>
      <c r="F147" s="23">
        <v>22750</v>
      </c>
      <c r="G147" s="23">
        <v>25000</v>
      </c>
      <c r="H147" s="197">
        <f t="shared" si="7"/>
        <v>1</v>
      </c>
    </row>
    <row r="148" spans="1:8" ht="15.75" customHeight="1">
      <c r="A148" s="137">
        <v>614327</v>
      </c>
      <c r="B148" s="34" t="s">
        <v>276</v>
      </c>
      <c r="C148" s="23"/>
      <c r="D148" s="23"/>
      <c r="E148" s="23">
        <v>4000</v>
      </c>
      <c r="F148" s="23">
        <v>4000</v>
      </c>
      <c r="G148" s="23">
        <v>4000</v>
      </c>
      <c r="H148" s="197">
        <f t="shared" si="7"/>
        <v>1</v>
      </c>
    </row>
    <row r="149" spans="1:8" ht="15.75" customHeight="1">
      <c r="A149" s="137">
        <v>614329</v>
      </c>
      <c r="B149" s="34" t="s">
        <v>207</v>
      </c>
      <c r="C149" s="23"/>
      <c r="D149" s="23"/>
      <c r="E149" s="23">
        <v>65000</v>
      </c>
      <c r="F149" s="23">
        <v>84757</v>
      </c>
      <c r="G149" s="23">
        <v>80000</v>
      </c>
      <c r="H149" s="197">
        <f t="shared" si="7"/>
        <v>1.2307692307692308</v>
      </c>
    </row>
    <row r="150" spans="1:8" ht="15.75" customHeight="1">
      <c r="A150" s="180">
        <v>614400</v>
      </c>
      <c r="B150" s="141" t="s">
        <v>214</v>
      </c>
      <c r="C150" s="142" t="e">
        <f>ABS(C153+C154+#REF!+#REF!)</f>
        <v>#REF!</v>
      </c>
      <c r="D150" s="142" t="e">
        <f>ABS(D153+D154+#REF!+#REF!)</f>
        <v>#REF!</v>
      </c>
      <c r="E150" s="142">
        <f>ABS(E153+E151)</f>
        <v>366000</v>
      </c>
      <c r="F150" s="142">
        <f>ABS(F153+F151)</f>
        <v>310459</v>
      </c>
      <c r="G150" s="142">
        <f>ABS(G153+G151)</f>
        <v>366000</v>
      </c>
      <c r="H150" s="143">
        <f t="shared" si="7"/>
        <v>1</v>
      </c>
    </row>
    <row r="151" spans="1:8" ht="15.75" customHeight="1">
      <c r="A151" s="181">
        <v>614410</v>
      </c>
      <c r="B151" s="157" t="s">
        <v>332</v>
      </c>
      <c r="C151" s="196"/>
      <c r="D151" s="196"/>
      <c r="E151" s="196">
        <f>ABS(E152)</f>
        <v>1000</v>
      </c>
      <c r="F151" s="196">
        <f>ABS(F152)</f>
        <v>1500</v>
      </c>
      <c r="G151" s="196">
        <f>ABS(G152)</f>
        <v>1000</v>
      </c>
      <c r="H151" s="143">
        <f t="shared" si="7"/>
        <v>1</v>
      </c>
    </row>
    <row r="152" spans="1:8" ht="15.75" customHeight="1">
      <c r="A152" s="205">
        <v>614417</v>
      </c>
      <c r="B152" s="207" t="s">
        <v>282</v>
      </c>
      <c r="C152" s="196"/>
      <c r="D152" s="196"/>
      <c r="E152" s="196">
        <v>1000</v>
      </c>
      <c r="F152" s="196">
        <v>1500</v>
      </c>
      <c r="G152" s="196">
        <v>1000</v>
      </c>
      <c r="H152" s="143">
        <f t="shared" si="7"/>
        <v>1</v>
      </c>
    </row>
    <row r="153" spans="1:8" ht="15.75" customHeight="1">
      <c r="A153" s="182">
        <v>614420</v>
      </c>
      <c r="B153" s="17" t="s">
        <v>215</v>
      </c>
      <c r="C153" s="23"/>
      <c r="D153" s="23"/>
      <c r="E153" s="18">
        <f>ABS(E154)</f>
        <v>365000</v>
      </c>
      <c r="F153" s="18">
        <f>ABS(F154)</f>
        <v>308959</v>
      </c>
      <c r="G153" s="18">
        <f>ABS(G154)</f>
        <v>365000</v>
      </c>
      <c r="H153" s="19">
        <f aca="true" t="shared" si="8" ref="H153:H164">G153/E153</f>
        <v>1</v>
      </c>
    </row>
    <row r="154" spans="1:8" ht="15.75" customHeight="1">
      <c r="A154" s="137">
        <v>614429</v>
      </c>
      <c r="B154" s="34" t="s">
        <v>216</v>
      </c>
      <c r="C154" s="23"/>
      <c r="D154" s="23"/>
      <c r="E154" s="23">
        <v>365000</v>
      </c>
      <c r="F154" s="23">
        <v>308959</v>
      </c>
      <c r="G154" s="23">
        <v>365000</v>
      </c>
      <c r="H154" s="136">
        <f t="shared" si="8"/>
        <v>1</v>
      </c>
    </row>
    <row r="155" spans="1:8" ht="15.75" customHeight="1">
      <c r="A155" s="180">
        <v>614500</v>
      </c>
      <c r="B155" s="101" t="s">
        <v>217</v>
      </c>
      <c r="C155" s="145"/>
      <c r="D155" s="145"/>
      <c r="E155" s="142">
        <f>ABS(E156)</f>
        <v>430000</v>
      </c>
      <c r="F155" s="142">
        <f>ABS(F156)</f>
        <v>174557</v>
      </c>
      <c r="G155" s="142">
        <f>ABS(G156)</f>
        <v>380000</v>
      </c>
      <c r="H155" s="143">
        <f t="shared" si="8"/>
        <v>0.8837209302325582</v>
      </c>
    </row>
    <row r="156" spans="1:16" ht="15.75" customHeight="1">
      <c r="A156" s="182">
        <v>614510</v>
      </c>
      <c r="B156" s="72" t="s">
        <v>217</v>
      </c>
      <c r="C156" s="23"/>
      <c r="D156" s="23"/>
      <c r="E156" s="18">
        <f>ABS(E157+E158)</f>
        <v>430000</v>
      </c>
      <c r="F156" s="18">
        <f>ABS(F157+F158)</f>
        <v>174557</v>
      </c>
      <c r="G156" s="18">
        <f>ABS(G157+G158)</f>
        <v>380000</v>
      </c>
      <c r="H156" s="197">
        <f t="shared" si="8"/>
        <v>0.8837209302325582</v>
      </c>
      <c r="P156" s="146"/>
    </row>
    <row r="157" spans="1:8" ht="15.75" customHeight="1">
      <c r="A157" s="137">
        <v>614511</v>
      </c>
      <c r="B157" s="35" t="s">
        <v>331</v>
      </c>
      <c r="C157" s="23"/>
      <c r="D157" s="23"/>
      <c r="E157" s="23">
        <v>410000</v>
      </c>
      <c r="F157" s="23">
        <v>174557</v>
      </c>
      <c r="G157" s="23">
        <v>360000</v>
      </c>
      <c r="H157" s="197">
        <f t="shared" si="8"/>
        <v>0.8780487804878049</v>
      </c>
    </row>
    <row r="158" spans="1:8" ht="15.75" customHeight="1">
      <c r="A158" s="137">
        <v>614514</v>
      </c>
      <c r="B158" s="35" t="s">
        <v>270</v>
      </c>
      <c r="C158" s="23"/>
      <c r="D158" s="23"/>
      <c r="E158" s="23">
        <v>20000</v>
      </c>
      <c r="F158" s="23">
        <v>0</v>
      </c>
      <c r="G158" s="23">
        <v>20000</v>
      </c>
      <c r="H158" s="197">
        <f t="shared" si="8"/>
        <v>1</v>
      </c>
    </row>
    <row r="159" spans="1:8" ht="15.75" customHeight="1">
      <c r="A159" s="180">
        <v>614800</v>
      </c>
      <c r="B159" s="101" t="s">
        <v>218</v>
      </c>
      <c r="C159" s="142"/>
      <c r="D159" s="142"/>
      <c r="E159" s="142">
        <f>ABS(E160)</f>
        <v>20000</v>
      </c>
      <c r="F159" s="142">
        <f>ABS(F160)</f>
        <v>6944</v>
      </c>
      <c r="G159" s="142">
        <f>ABS(G160)</f>
        <v>20000</v>
      </c>
      <c r="H159" s="143">
        <f t="shared" si="8"/>
        <v>1</v>
      </c>
    </row>
    <row r="160" spans="1:8" ht="15.75" customHeight="1">
      <c r="A160" s="182">
        <v>614810</v>
      </c>
      <c r="B160" s="72" t="s">
        <v>218</v>
      </c>
      <c r="C160" s="18"/>
      <c r="D160" s="18"/>
      <c r="E160" s="18">
        <f>ABS(E161+E162)</f>
        <v>20000</v>
      </c>
      <c r="F160" s="18">
        <f>ABS(F161+F162)</f>
        <v>6944</v>
      </c>
      <c r="G160" s="18">
        <f>ABS(G161+G162)</f>
        <v>20000</v>
      </c>
      <c r="H160" s="197">
        <f t="shared" si="8"/>
        <v>1</v>
      </c>
    </row>
    <row r="161" spans="1:8" ht="15.75" customHeight="1">
      <c r="A161" s="137">
        <v>614811</v>
      </c>
      <c r="B161" s="35" t="s">
        <v>219</v>
      </c>
      <c r="C161" s="23"/>
      <c r="D161" s="23"/>
      <c r="E161" s="23">
        <v>10000</v>
      </c>
      <c r="F161" s="23">
        <v>6944</v>
      </c>
      <c r="G161" s="23">
        <v>10000</v>
      </c>
      <c r="H161" s="197">
        <v>0</v>
      </c>
    </row>
    <row r="162" spans="1:8" ht="15.75" customHeight="1">
      <c r="A162" s="137">
        <v>614817</v>
      </c>
      <c r="B162" s="35" t="s">
        <v>220</v>
      </c>
      <c r="C162" s="23"/>
      <c r="D162" s="23"/>
      <c r="E162" s="23">
        <v>10000</v>
      </c>
      <c r="F162" s="23">
        <v>0</v>
      </c>
      <c r="G162" s="23">
        <v>10000</v>
      </c>
      <c r="H162" s="197">
        <f t="shared" si="8"/>
        <v>1</v>
      </c>
    </row>
    <row r="163" spans="1:8" ht="15.75" customHeight="1">
      <c r="A163" s="189">
        <v>616000</v>
      </c>
      <c r="B163" s="25" t="s">
        <v>221</v>
      </c>
      <c r="C163" s="27" t="e">
        <f>ABS(C164+#REF!+C165)</f>
        <v>#REF!</v>
      </c>
      <c r="D163" s="27" t="e">
        <f>ABS(D164+#REF!+D165)</f>
        <v>#REF!</v>
      </c>
      <c r="E163" s="26">
        <f>ABS(E164+E167)</f>
        <v>160500</v>
      </c>
      <c r="F163" s="26">
        <f>ABS(F164+F167)</f>
        <v>123826</v>
      </c>
      <c r="G163" s="26">
        <f>ABS(G164+G167)</f>
        <v>165000</v>
      </c>
      <c r="H163" s="156">
        <f t="shared" si="8"/>
        <v>1.02803738317757</v>
      </c>
    </row>
    <row r="164" spans="1:8" ht="15.75" customHeight="1">
      <c r="A164" s="180">
        <v>616200</v>
      </c>
      <c r="B164" s="141" t="s">
        <v>222</v>
      </c>
      <c r="C164" s="142">
        <v>20000</v>
      </c>
      <c r="D164" s="142">
        <v>21130</v>
      </c>
      <c r="E164" s="142">
        <f aca="true" t="shared" si="9" ref="E164:G165">ABS(E165)</f>
        <v>50000</v>
      </c>
      <c r="F164" s="142">
        <f t="shared" si="9"/>
        <v>47526</v>
      </c>
      <c r="G164" s="142">
        <f t="shared" si="9"/>
        <v>50000</v>
      </c>
      <c r="H164" s="143">
        <f t="shared" si="8"/>
        <v>1</v>
      </c>
    </row>
    <row r="165" spans="1:8" ht="15.75" customHeight="1">
      <c r="A165" s="182">
        <v>616210</v>
      </c>
      <c r="B165" s="17" t="s">
        <v>222</v>
      </c>
      <c r="C165" s="18">
        <v>15000</v>
      </c>
      <c r="D165" s="18">
        <v>125364</v>
      </c>
      <c r="E165" s="18">
        <f t="shared" si="9"/>
        <v>50000</v>
      </c>
      <c r="F165" s="18">
        <f t="shared" si="9"/>
        <v>47526</v>
      </c>
      <c r="G165" s="18">
        <f t="shared" si="9"/>
        <v>50000</v>
      </c>
      <c r="H165" s="19">
        <f>G165/E165</f>
        <v>1</v>
      </c>
    </row>
    <row r="166" spans="1:8" ht="15.75" customHeight="1">
      <c r="A166" s="137">
        <v>616219</v>
      </c>
      <c r="B166" s="34" t="s">
        <v>223</v>
      </c>
      <c r="C166" s="23"/>
      <c r="D166" s="23"/>
      <c r="E166" s="23">
        <v>50000</v>
      </c>
      <c r="F166" s="23">
        <v>47526</v>
      </c>
      <c r="G166" s="23">
        <v>50000</v>
      </c>
      <c r="H166" s="19">
        <f aca="true" t="shared" si="10" ref="H166:H171">G166/E166</f>
        <v>1</v>
      </c>
    </row>
    <row r="167" spans="1:8" ht="15.75" customHeight="1">
      <c r="A167" s="180">
        <v>616300</v>
      </c>
      <c r="B167" s="141" t="s">
        <v>224</v>
      </c>
      <c r="C167" s="142"/>
      <c r="D167" s="142"/>
      <c r="E167" s="142">
        <f>ABS(E168)</f>
        <v>110500</v>
      </c>
      <c r="F167" s="142">
        <f>ABS(F168)</f>
        <v>76300</v>
      </c>
      <c r="G167" s="142">
        <f>ABS(G168)</f>
        <v>115000</v>
      </c>
      <c r="H167" s="143">
        <f t="shared" si="10"/>
        <v>1.0407239819004526</v>
      </c>
    </row>
    <row r="168" spans="1:8" ht="15.75" customHeight="1">
      <c r="A168" s="182">
        <v>616330</v>
      </c>
      <c r="B168" s="17" t="s">
        <v>225</v>
      </c>
      <c r="C168" s="18"/>
      <c r="D168" s="18"/>
      <c r="E168" s="18">
        <f>ABS(E169+E170)</f>
        <v>110500</v>
      </c>
      <c r="F168" s="18">
        <f>ABS(F169+F170)</f>
        <v>76300</v>
      </c>
      <c r="G168" s="18">
        <f>ABS(G169+G170)</f>
        <v>115000</v>
      </c>
      <c r="H168" s="19">
        <f t="shared" si="10"/>
        <v>1.0407239819004526</v>
      </c>
    </row>
    <row r="169" spans="1:8" ht="15.75" customHeight="1">
      <c r="A169" s="137">
        <v>616332</v>
      </c>
      <c r="B169" s="34" t="s">
        <v>226</v>
      </c>
      <c r="C169" s="23"/>
      <c r="D169" s="23"/>
      <c r="E169" s="23">
        <v>110000</v>
      </c>
      <c r="F169" s="23">
        <v>76300</v>
      </c>
      <c r="G169" s="23">
        <v>114500</v>
      </c>
      <c r="H169" s="19">
        <f t="shared" si="10"/>
        <v>1.040909090909091</v>
      </c>
    </row>
    <row r="170" spans="1:8" ht="15.75" customHeight="1">
      <c r="A170" s="137">
        <v>616333</v>
      </c>
      <c r="B170" s="34" t="s">
        <v>227</v>
      </c>
      <c r="C170" s="23"/>
      <c r="D170" s="23"/>
      <c r="E170" s="23">
        <v>500</v>
      </c>
      <c r="F170" s="23">
        <v>0</v>
      </c>
      <c r="G170" s="23">
        <v>500</v>
      </c>
      <c r="H170" s="19">
        <v>0</v>
      </c>
    </row>
    <row r="171" spans="1:8" ht="27" customHeight="1">
      <c r="A171" s="147"/>
      <c r="B171" s="153" t="s">
        <v>228</v>
      </c>
      <c r="C171" s="148"/>
      <c r="D171" s="148"/>
      <c r="E171" s="152">
        <f>ABS(E5+E7)</f>
        <v>5362000</v>
      </c>
      <c r="F171" s="152">
        <f>ABS(F5+F7)</f>
        <v>3910370</v>
      </c>
      <c r="G171" s="152">
        <f>ABS(G5+G7)</f>
        <v>5544000</v>
      </c>
      <c r="H171" s="203">
        <f t="shared" si="10"/>
        <v>1.0339425587467364</v>
      </c>
    </row>
    <row r="172" spans="1:8" ht="27" customHeight="1">
      <c r="A172" s="147"/>
      <c r="B172" s="153"/>
      <c r="C172" s="148"/>
      <c r="D172" s="148"/>
      <c r="E172" s="152"/>
      <c r="F172" s="152"/>
      <c r="G172" s="154"/>
      <c r="H172" s="155"/>
    </row>
    <row r="173" spans="1:8" ht="15.75" customHeight="1">
      <c r="A173" s="191"/>
      <c r="B173" s="192" t="s">
        <v>229</v>
      </c>
      <c r="C173" s="193" t="e">
        <f>ABS(C174+C183)</f>
        <v>#REF!</v>
      </c>
      <c r="D173" s="193" t="e">
        <f>ABS(D174+D183)</f>
        <v>#REF!</v>
      </c>
      <c r="E173" s="194"/>
      <c r="F173" s="194"/>
      <c r="G173" s="194"/>
      <c r="H173" s="179"/>
    </row>
    <row r="174" spans="1:8" ht="15.75" customHeight="1">
      <c r="A174" s="189">
        <v>615000</v>
      </c>
      <c r="B174" s="25" t="s">
        <v>230</v>
      </c>
      <c r="C174" s="27" t="e">
        <f>ABS(C175+C176)</f>
        <v>#REF!</v>
      </c>
      <c r="D174" s="27">
        <f>ABS(D175+D176)</f>
        <v>1126545</v>
      </c>
      <c r="E174" s="26">
        <f>ABS(E175+E178)</f>
        <v>1100000</v>
      </c>
      <c r="F174" s="26">
        <f>ABS(F175+F178)</f>
        <v>553664</v>
      </c>
      <c r="G174" s="26">
        <f>ABS(G175+G178)</f>
        <v>950000</v>
      </c>
      <c r="H174" s="15">
        <f aca="true" t="shared" si="11" ref="H174:H182">G174/E174</f>
        <v>0.8636363636363636</v>
      </c>
    </row>
    <row r="175" spans="1:8" ht="15.75" customHeight="1">
      <c r="A175" s="180">
        <v>615300</v>
      </c>
      <c r="B175" s="141" t="s">
        <v>231</v>
      </c>
      <c r="C175" s="142">
        <v>230000</v>
      </c>
      <c r="D175" s="142">
        <v>284162</v>
      </c>
      <c r="E175" s="142">
        <f aca="true" t="shared" si="12" ref="E175:G176">ABS(E176)</f>
        <v>200000</v>
      </c>
      <c r="F175" s="142">
        <f t="shared" si="12"/>
        <v>65032</v>
      </c>
      <c r="G175" s="142">
        <f t="shared" si="12"/>
        <v>50000</v>
      </c>
      <c r="H175" s="151">
        <f t="shared" si="11"/>
        <v>0.25</v>
      </c>
    </row>
    <row r="176" spans="1:8" ht="15.75" customHeight="1">
      <c r="A176" s="182">
        <v>615310</v>
      </c>
      <c r="B176" s="157" t="s">
        <v>231</v>
      </c>
      <c r="C176" s="31" t="e">
        <f>C177+#REF!</f>
        <v>#REF!</v>
      </c>
      <c r="D176" s="31">
        <v>842383</v>
      </c>
      <c r="E176" s="31">
        <f t="shared" si="12"/>
        <v>200000</v>
      </c>
      <c r="F176" s="31">
        <f t="shared" si="12"/>
        <v>65032</v>
      </c>
      <c r="G176" s="31">
        <f t="shared" si="12"/>
        <v>50000</v>
      </c>
      <c r="H176" s="19">
        <f t="shared" si="11"/>
        <v>0.25</v>
      </c>
    </row>
    <row r="177" spans="1:8" ht="15.75" customHeight="1">
      <c r="A177" s="137">
        <v>615311</v>
      </c>
      <c r="B177" s="157" t="s">
        <v>231</v>
      </c>
      <c r="C177" s="23">
        <v>380000</v>
      </c>
      <c r="D177" s="23">
        <v>647405</v>
      </c>
      <c r="E177" s="23">
        <v>200000</v>
      </c>
      <c r="F177" s="23">
        <v>65032</v>
      </c>
      <c r="G177" s="23">
        <v>50000</v>
      </c>
      <c r="H177" s="136">
        <f t="shared" si="11"/>
        <v>0.25</v>
      </c>
    </row>
    <row r="178" spans="1:9" ht="15.75" customHeight="1">
      <c r="A178" s="180">
        <v>615400</v>
      </c>
      <c r="B178" s="159" t="s">
        <v>233</v>
      </c>
      <c r="C178" s="145"/>
      <c r="D178" s="145"/>
      <c r="E178" s="142">
        <f aca="true" t="shared" si="13" ref="E178:G179">ABS(E179)</f>
        <v>900000</v>
      </c>
      <c r="F178" s="142">
        <f t="shared" si="13"/>
        <v>488632</v>
      </c>
      <c r="G178" s="142">
        <f t="shared" si="13"/>
        <v>900000</v>
      </c>
      <c r="H178" s="143">
        <f t="shared" si="11"/>
        <v>1</v>
      </c>
      <c r="I178" s="160"/>
    </row>
    <row r="179" spans="1:8" ht="15.75" customHeight="1">
      <c r="A179" s="182">
        <v>615410</v>
      </c>
      <c r="B179" s="158" t="s">
        <v>233</v>
      </c>
      <c r="C179" s="33"/>
      <c r="D179" s="33"/>
      <c r="E179" s="33">
        <f t="shared" si="13"/>
        <v>900000</v>
      </c>
      <c r="F179" s="33">
        <f t="shared" si="13"/>
        <v>488632</v>
      </c>
      <c r="G179" s="33">
        <f t="shared" si="13"/>
        <v>900000</v>
      </c>
      <c r="H179" s="19">
        <f t="shared" si="11"/>
        <v>1</v>
      </c>
    </row>
    <row r="180" spans="1:8" ht="15.75" customHeight="1">
      <c r="A180" s="137">
        <v>615411</v>
      </c>
      <c r="B180" s="36" t="s">
        <v>232</v>
      </c>
      <c r="C180" s="23"/>
      <c r="D180" s="23"/>
      <c r="E180" s="23">
        <v>900000</v>
      </c>
      <c r="F180" s="23">
        <v>488632</v>
      </c>
      <c r="G180" s="23">
        <v>900000</v>
      </c>
      <c r="H180" s="136">
        <f t="shared" si="11"/>
        <v>1</v>
      </c>
    </row>
    <row r="181" spans="1:8" ht="15.75" customHeight="1">
      <c r="A181" s="189">
        <v>800000</v>
      </c>
      <c r="B181" s="174" t="s">
        <v>11</v>
      </c>
      <c r="C181" s="26"/>
      <c r="D181" s="26"/>
      <c r="E181" s="26">
        <f>ABS(E182)</f>
        <v>2591000</v>
      </c>
      <c r="F181" s="26">
        <f>ABS(F182)</f>
        <v>2309791</v>
      </c>
      <c r="G181" s="26">
        <f>ABS(G182)</f>
        <v>2836000</v>
      </c>
      <c r="H181" s="163">
        <f t="shared" si="11"/>
        <v>1.0945580856812043</v>
      </c>
    </row>
    <row r="182" spans="1:8" ht="15.75" customHeight="1">
      <c r="A182" s="189">
        <v>820000</v>
      </c>
      <c r="B182" s="174" t="s">
        <v>11</v>
      </c>
      <c r="C182" s="26"/>
      <c r="D182" s="26"/>
      <c r="E182" s="26">
        <f>ABS(E183+E209)</f>
        <v>2591000</v>
      </c>
      <c r="F182" s="26">
        <f>ABS(F183+F209)</f>
        <v>2309791</v>
      </c>
      <c r="G182" s="26">
        <f>ABS(G183+G209)</f>
        <v>2836000</v>
      </c>
      <c r="H182" s="163">
        <f t="shared" si="11"/>
        <v>1.0945580856812043</v>
      </c>
    </row>
    <row r="183" spans="1:8" ht="15.75" customHeight="1">
      <c r="A183" s="189">
        <v>821000</v>
      </c>
      <c r="B183" s="25" t="s">
        <v>234</v>
      </c>
      <c r="C183" s="27" t="e">
        <f>ABS(#REF!+C195+C203+#REF!+#REF!+C206)</f>
        <v>#REF!</v>
      </c>
      <c r="D183" s="27" t="e">
        <f>ABS(D184+#REF!+#REF!+D195+#REF!+D203+#REF!+#REF!+D206)</f>
        <v>#REF!</v>
      </c>
      <c r="E183" s="26">
        <f>ABS(E184+E187+E195+E203+E206)</f>
        <v>2171000</v>
      </c>
      <c r="F183" s="26">
        <f>ABS(F184+F187+F195+F203+F206)</f>
        <v>1999521</v>
      </c>
      <c r="G183" s="26">
        <f>ABS(G184+G187+G195+G203+G206)</f>
        <v>2406000</v>
      </c>
      <c r="H183" s="15">
        <f aca="true" t="shared" si="14" ref="H183:H194">G183/E183</f>
        <v>1.1082450483648087</v>
      </c>
    </row>
    <row r="184" spans="1:9" ht="15.75" customHeight="1">
      <c r="A184" s="96">
        <v>821100</v>
      </c>
      <c r="B184" s="149" t="s">
        <v>235</v>
      </c>
      <c r="C184" s="150"/>
      <c r="D184" s="150">
        <v>115518</v>
      </c>
      <c r="E184" s="150">
        <f aca="true" t="shared" si="15" ref="E184:G185">ABS(E185)</f>
        <v>100000</v>
      </c>
      <c r="F184" s="150">
        <f t="shared" si="15"/>
        <v>3747</v>
      </c>
      <c r="G184" s="150">
        <f t="shared" si="15"/>
        <v>50000</v>
      </c>
      <c r="H184" s="151">
        <f t="shared" si="14"/>
        <v>0.5</v>
      </c>
      <c r="I184" s="62"/>
    </row>
    <row r="185" spans="1:9" ht="15.75" customHeight="1">
      <c r="A185" s="28">
        <v>821110</v>
      </c>
      <c r="B185" s="131" t="s">
        <v>271</v>
      </c>
      <c r="C185" s="30"/>
      <c r="D185" s="30"/>
      <c r="E185" s="30">
        <f t="shared" si="15"/>
        <v>100000</v>
      </c>
      <c r="F185" s="30">
        <f t="shared" si="15"/>
        <v>3747</v>
      </c>
      <c r="G185" s="30">
        <f t="shared" si="15"/>
        <v>50000</v>
      </c>
      <c r="H185" s="129">
        <f t="shared" si="14"/>
        <v>0.5</v>
      </c>
      <c r="I185" s="161"/>
    </row>
    <row r="186" spans="1:9" ht="15.75" customHeight="1">
      <c r="A186" s="190">
        <v>821111</v>
      </c>
      <c r="B186" s="79" t="s">
        <v>236</v>
      </c>
      <c r="C186" s="162"/>
      <c r="D186" s="162"/>
      <c r="E186" s="162">
        <v>100000</v>
      </c>
      <c r="F186" s="162">
        <v>3747</v>
      </c>
      <c r="G186" s="162">
        <v>50000</v>
      </c>
      <c r="H186" s="129">
        <f t="shared" si="14"/>
        <v>0.5</v>
      </c>
      <c r="I186" s="161"/>
    </row>
    <row r="187" spans="1:8" ht="15.75" customHeight="1">
      <c r="A187" s="96">
        <v>821200</v>
      </c>
      <c r="B187" s="149" t="s">
        <v>237</v>
      </c>
      <c r="C187" s="150"/>
      <c r="D187" s="150"/>
      <c r="E187" s="150">
        <f>ABS(E188)</f>
        <v>1835000</v>
      </c>
      <c r="F187" s="150">
        <f>ABS(F188)</f>
        <v>1796691</v>
      </c>
      <c r="G187" s="150">
        <f>ABS(G188)</f>
        <v>2120000</v>
      </c>
      <c r="H187" s="151">
        <f t="shared" si="14"/>
        <v>1.1553133514986376</v>
      </c>
    </row>
    <row r="188" spans="1:8" ht="15.75" customHeight="1">
      <c r="A188" s="28">
        <v>821220</v>
      </c>
      <c r="B188" s="29" t="s">
        <v>239</v>
      </c>
      <c r="C188" s="30"/>
      <c r="D188" s="30"/>
      <c r="E188" s="30">
        <f>ABS(E189+E190+E191+E193+E194)</f>
        <v>1835000</v>
      </c>
      <c r="F188" s="30">
        <f>ABS(F189+F190+F191+F193+F194)</f>
        <v>1796691</v>
      </c>
      <c r="G188" s="30">
        <f>ABS(G189+G190+G191+G192+G193+G194)</f>
        <v>2120000</v>
      </c>
      <c r="H188" s="167">
        <f t="shared" si="14"/>
        <v>1.1553133514986376</v>
      </c>
    </row>
    <row r="189" spans="1:8" ht="15.75" customHeight="1">
      <c r="A189" s="190">
        <v>821221</v>
      </c>
      <c r="B189" s="79" t="s">
        <v>296</v>
      </c>
      <c r="C189" s="162"/>
      <c r="D189" s="162"/>
      <c r="E189" s="162">
        <v>50000</v>
      </c>
      <c r="F189" s="162">
        <v>59475</v>
      </c>
      <c r="G189" s="162">
        <v>60000</v>
      </c>
      <c r="H189" s="167">
        <f t="shared" si="14"/>
        <v>1.2</v>
      </c>
    </row>
    <row r="190" spans="1:8" ht="15.75" customHeight="1">
      <c r="A190" s="190">
        <v>821222</v>
      </c>
      <c r="B190" s="79" t="s">
        <v>299</v>
      </c>
      <c r="C190" s="162"/>
      <c r="D190" s="162"/>
      <c r="E190" s="162">
        <v>900000</v>
      </c>
      <c r="F190" s="162">
        <v>461265</v>
      </c>
      <c r="G190" s="162">
        <v>900000</v>
      </c>
      <c r="H190" s="167">
        <f t="shared" si="14"/>
        <v>1</v>
      </c>
    </row>
    <row r="191" spans="1:8" ht="15.75" customHeight="1">
      <c r="A191" s="190">
        <v>821224</v>
      </c>
      <c r="B191" s="79" t="s">
        <v>240</v>
      </c>
      <c r="C191" s="162"/>
      <c r="D191" s="162"/>
      <c r="E191" s="162">
        <v>600000</v>
      </c>
      <c r="F191" s="162">
        <v>1170442</v>
      </c>
      <c r="G191" s="162">
        <v>600000</v>
      </c>
      <c r="H191" s="167">
        <f t="shared" si="14"/>
        <v>1</v>
      </c>
    </row>
    <row r="192" spans="1:8" ht="15.75" customHeight="1">
      <c r="A192" s="190">
        <v>821225</v>
      </c>
      <c r="B192" s="79" t="s">
        <v>327</v>
      </c>
      <c r="C192" s="162"/>
      <c r="D192" s="162"/>
      <c r="E192" s="162">
        <v>0</v>
      </c>
      <c r="F192" s="162">
        <v>0</v>
      </c>
      <c r="G192" s="162">
        <v>500000</v>
      </c>
      <c r="H192" s="167"/>
    </row>
    <row r="193" spans="1:8" ht="15.75" customHeight="1">
      <c r="A193" s="190">
        <v>821227</v>
      </c>
      <c r="B193" s="79" t="s">
        <v>238</v>
      </c>
      <c r="C193" s="162"/>
      <c r="D193" s="162"/>
      <c r="E193" s="162">
        <v>250000</v>
      </c>
      <c r="F193" s="162">
        <v>105509</v>
      </c>
      <c r="G193" s="162">
        <v>25000</v>
      </c>
      <c r="H193" s="167">
        <f t="shared" si="14"/>
        <v>0.1</v>
      </c>
    </row>
    <row r="194" spans="1:8" ht="15.75" customHeight="1">
      <c r="A194" s="190">
        <v>821228</v>
      </c>
      <c r="B194" s="79" t="s">
        <v>241</v>
      </c>
      <c r="C194" s="162"/>
      <c r="D194" s="162"/>
      <c r="E194" s="162">
        <v>35000</v>
      </c>
      <c r="F194" s="162">
        <v>0</v>
      </c>
      <c r="G194" s="162">
        <v>35000</v>
      </c>
      <c r="H194" s="167">
        <f t="shared" si="14"/>
        <v>1</v>
      </c>
    </row>
    <row r="195" spans="1:8" ht="15.75" customHeight="1">
      <c r="A195" s="180">
        <v>821300</v>
      </c>
      <c r="B195" s="141" t="s">
        <v>12</v>
      </c>
      <c r="C195" s="142">
        <v>65000</v>
      </c>
      <c r="D195" s="142">
        <v>7470</v>
      </c>
      <c r="E195" s="142">
        <f>ABS(E196+E199+E201)</f>
        <v>116000</v>
      </c>
      <c r="F195" s="142">
        <f>ABS(F196+F199+F201)</f>
        <v>91614</v>
      </c>
      <c r="G195" s="142">
        <f>ABS(G196+G199+G201)</f>
        <v>116000</v>
      </c>
      <c r="H195" s="143">
        <f aca="true" t="shared" si="16" ref="H195:H214">G195/E195</f>
        <v>1</v>
      </c>
    </row>
    <row r="196" spans="1:8" ht="15.75" customHeight="1">
      <c r="A196" s="182">
        <v>821310</v>
      </c>
      <c r="B196" s="17" t="s">
        <v>242</v>
      </c>
      <c r="C196" s="18"/>
      <c r="D196" s="18"/>
      <c r="E196" s="18">
        <f>ABS(E197+E198)</f>
        <v>24000</v>
      </c>
      <c r="F196" s="18">
        <f>ABS(F197+F198)</f>
        <v>6714</v>
      </c>
      <c r="G196" s="18">
        <f>ABS(G197+G198)</f>
        <v>24000</v>
      </c>
      <c r="H196" s="197">
        <f t="shared" si="16"/>
        <v>1</v>
      </c>
    </row>
    <row r="197" spans="1:8" ht="15.75" customHeight="1">
      <c r="A197" s="137">
        <v>821311</v>
      </c>
      <c r="B197" s="34" t="s">
        <v>243</v>
      </c>
      <c r="C197" s="23"/>
      <c r="D197" s="23"/>
      <c r="E197" s="23">
        <v>6000</v>
      </c>
      <c r="F197" s="23">
        <v>2258</v>
      </c>
      <c r="G197" s="23">
        <v>6000</v>
      </c>
      <c r="H197" s="197">
        <f t="shared" si="16"/>
        <v>1</v>
      </c>
    </row>
    <row r="198" spans="1:8" ht="15.75" customHeight="1">
      <c r="A198" s="137">
        <v>821312</v>
      </c>
      <c r="B198" s="34" t="s">
        <v>244</v>
      </c>
      <c r="C198" s="23"/>
      <c r="D198" s="23"/>
      <c r="E198" s="23">
        <v>18000</v>
      </c>
      <c r="F198" s="23">
        <v>4456</v>
      </c>
      <c r="G198" s="23">
        <v>18000</v>
      </c>
      <c r="H198" s="197">
        <f t="shared" si="16"/>
        <v>1</v>
      </c>
    </row>
    <row r="199" spans="1:8" ht="15.75" customHeight="1">
      <c r="A199" s="182">
        <v>821320</v>
      </c>
      <c r="B199" s="17" t="s">
        <v>284</v>
      </c>
      <c r="C199" s="23"/>
      <c r="D199" s="23"/>
      <c r="E199" s="23">
        <f>E200</f>
        <v>80000</v>
      </c>
      <c r="F199" s="23">
        <f>F200</f>
        <v>84900</v>
      </c>
      <c r="G199" s="23">
        <f>G200</f>
        <v>80000</v>
      </c>
      <c r="H199" s="197">
        <f t="shared" si="16"/>
        <v>1</v>
      </c>
    </row>
    <row r="200" spans="1:8" ht="15.75" customHeight="1">
      <c r="A200" s="137">
        <v>821321</v>
      </c>
      <c r="B200" s="34" t="s">
        <v>285</v>
      </c>
      <c r="C200" s="23"/>
      <c r="D200" s="23"/>
      <c r="E200" s="23">
        <v>80000</v>
      </c>
      <c r="F200" s="23">
        <v>84900</v>
      </c>
      <c r="G200" s="23">
        <v>80000</v>
      </c>
      <c r="H200" s="197">
        <f t="shared" si="16"/>
        <v>1</v>
      </c>
    </row>
    <row r="201" spans="1:8" ht="15.75" customHeight="1">
      <c r="A201" s="182">
        <v>821340</v>
      </c>
      <c r="B201" s="17" t="s">
        <v>297</v>
      </c>
      <c r="C201" s="18"/>
      <c r="D201" s="18"/>
      <c r="E201" s="18">
        <f>ABS(E202)</f>
        <v>12000</v>
      </c>
      <c r="F201" s="18">
        <f>ABS(F202)</f>
        <v>0</v>
      </c>
      <c r="G201" s="18">
        <f>ABS(G202)</f>
        <v>12000</v>
      </c>
      <c r="H201" s="197">
        <f t="shared" si="16"/>
        <v>1</v>
      </c>
    </row>
    <row r="202" spans="1:8" ht="15.75" customHeight="1">
      <c r="A202" s="137">
        <v>821341</v>
      </c>
      <c r="B202" s="34" t="s">
        <v>298</v>
      </c>
      <c r="C202" s="23"/>
      <c r="D202" s="23"/>
      <c r="E202" s="23">
        <v>12000</v>
      </c>
      <c r="F202" s="23">
        <v>0</v>
      </c>
      <c r="G202" s="23">
        <v>12000</v>
      </c>
      <c r="H202" s="197">
        <f t="shared" si="16"/>
        <v>1</v>
      </c>
    </row>
    <row r="203" spans="1:8" ht="15.75" customHeight="1">
      <c r="A203" s="180">
        <v>821500</v>
      </c>
      <c r="B203" s="141" t="s">
        <v>247</v>
      </c>
      <c r="C203" s="142">
        <v>80000</v>
      </c>
      <c r="D203" s="142"/>
      <c r="E203" s="142">
        <f aca="true" t="shared" si="17" ref="E203:G204">ABS(E204)</f>
        <v>50000</v>
      </c>
      <c r="F203" s="142">
        <f t="shared" si="17"/>
        <v>93986</v>
      </c>
      <c r="G203" s="142">
        <f t="shared" si="17"/>
        <v>50000</v>
      </c>
      <c r="H203" s="143">
        <f t="shared" si="16"/>
        <v>1</v>
      </c>
    </row>
    <row r="204" spans="1:8" ht="15.75" customHeight="1">
      <c r="A204" s="182">
        <v>821520</v>
      </c>
      <c r="B204" s="158" t="s">
        <v>245</v>
      </c>
      <c r="C204" s="18"/>
      <c r="D204" s="18"/>
      <c r="E204" s="18">
        <f t="shared" si="17"/>
        <v>50000</v>
      </c>
      <c r="F204" s="18">
        <f t="shared" si="17"/>
        <v>93986</v>
      </c>
      <c r="G204" s="18">
        <f t="shared" si="17"/>
        <v>50000</v>
      </c>
      <c r="H204" s="19">
        <f t="shared" si="16"/>
        <v>1</v>
      </c>
    </row>
    <row r="205" spans="1:8" ht="15.75" customHeight="1">
      <c r="A205" s="137">
        <v>821521</v>
      </c>
      <c r="B205" s="36" t="s">
        <v>246</v>
      </c>
      <c r="C205" s="23"/>
      <c r="D205" s="23"/>
      <c r="E205" s="23">
        <v>50000</v>
      </c>
      <c r="F205" s="23">
        <v>93986</v>
      </c>
      <c r="G205" s="23">
        <v>50000</v>
      </c>
      <c r="H205" s="136">
        <f t="shared" si="16"/>
        <v>1</v>
      </c>
    </row>
    <row r="206" spans="1:8" ht="15.75" customHeight="1">
      <c r="A206" s="180">
        <v>821600</v>
      </c>
      <c r="B206" s="141" t="s">
        <v>13</v>
      </c>
      <c r="C206" s="142">
        <v>50000</v>
      </c>
      <c r="D206" s="142"/>
      <c r="E206" s="142">
        <f aca="true" t="shared" si="18" ref="E206:G207">ABS(E207)</f>
        <v>70000</v>
      </c>
      <c r="F206" s="142">
        <f t="shared" si="18"/>
        <v>13483</v>
      </c>
      <c r="G206" s="142">
        <f t="shared" si="18"/>
        <v>70000</v>
      </c>
      <c r="H206" s="200">
        <f t="shared" si="16"/>
        <v>1</v>
      </c>
    </row>
    <row r="207" spans="1:8" ht="15.75" customHeight="1">
      <c r="A207" s="182">
        <v>821610</v>
      </c>
      <c r="B207" s="157" t="s">
        <v>248</v>
      </c>
      <c r="C207" s="18"/>
      <c r="D207" s="18"/>
      <c r="E207" s="18">
        <f t="shared" si="18"/>
        <v>70000</v>
      </c>
      <c r="F207" s="18">
        <f t="shared" si="18"/>
        <v>13483</v>
      </c>
      <c r="G207" s="18">
        <f t="shared" si="18"/>
        <v>70000</v>
      </c>
      <c r="H207" s="136">
        <f t="shared" si="16"/>
        <v>1</v>
      </c>
    </row>
    <row r="208" spans="1:8" ht="15.75" customHeight="1">
      <c r="A208" s="137">
        <v>821614</v>
      </c>
      <c r="B208" s="34" t="s">
        <v>275</v>
      </c>
      <c r="C208" s="23"/>
      <c r="D208" s="23"/>
      <c r="E208" s="23">
        <v>70000</v>
      </c>
      <c r="F208" s="23">
        <v>13483</v>
      </c>
      <c r="G208" s="23">
        <v>70000</v>
      </c>
      <c r="H208" s="136">
        <f t="shared" si="16"/>
        <v>1</v>
      </c>
    </row>
    <row r="209" spans="1:8" ht="15.75" customHeight="1">
      <c r="A209" s="189">
        <v>823000</v>
      </c>
      <c r="B209" s="25" t="s">
        <v>249</v>
      </c>
      <c r="C209" s="26">
        <v>160000</v>
      </c>
      <c r="D209" s="26">
        <v>124783</v>
      </c>
      <c r="E209" s="26">
        <f aca="true" t="shared" si="19" ref="E209:G211">ABS(E210)</f>
        <v>420000</v>
      </c>
      <c r="F209" s="26">
        <f t="shared" si="19"/>
        <v>310270</v>
      </c>
      <c r="G209" s="26">
        <f t="shared" si="19"/>
        <v>430000</v>
      </c>
      <c r="H209" s="15">
        <f t="shared" si="16"/>
        <v>1.0238095238095237</v>
      </c>
    </row>
    <row r="210" spans="1:8" ht="15.75" customHeight="1">
      <c r="A210" s="164">
        <v>823300</v>
      </c>
      <c r="B210" s="165" t="s">
        <v>250</v>
      </c>
      <c r="C210" s="166"/>
      <c r="D210" s="166"/>
      <c r="E210" s="166">
        <f t="shared" si="19"/>
        <v>420000</v>
      </c>
      <c r="F210" s="166">
        <f t="shared" si="19"/>
        <v>310270</v>
      </c>
      <c r="G210" s="166">
        <f t="shared" si="19"/>
        <v>430000</v>
      </c>
      <c r="H210" s="151">
        <f t="shared" si="16"/>
        <v>1.0238095238095237</v>
      </c>
    </row>
    <row r="211" spans="1:8" ht="15.75" customHeight="1">
      <c r="A211" s="168">
        <v>823330</v>
      </c>
      <c r="B211" s="169" t="s">
        <v>252</v>
      </c>
      <c r="C211" s="170"/>
      <c r="D211" s="170"/>
      <c r="E211" s="170">
        <f t="shared" si="19"/>
        <v>420000</v>
      </c>
      <c r="F211" s="172">
        <v>310270</v>
      </c>
      <c r="G211" s="170">
        <f t="shared" si="19"/>
        <v>430000</v>
      </c>
      <c r="H211" s="129">
        <f t="shared" si="16"/>
        <v>1.0238095238095237</v>
      </c>
    </row>
    <row r="212" spans="1:8" ht="15.75" customHeight="1">
      <c r="A212" s="188">
        <v>823332</v>
      </c>
      <c r="B212" s="171" t="s">
        <v>272</v>
      </c>
      <c r="C212" s="172"/>
      <c r="D212" s="172"/>
      <c r="E212" s="172">
        <v>420000</v>
      </c>
      <c r="F212" s="172">
        <v>310270</v>
      </c>
      <c r="G212" s="172">
        <v>430000</v>
      </c>
      <c r="H212" s="129">
        <f t="shared" si="16"/>
        <v>1.0238095238095237</v>
      </c>
    </row>
    <row r="213" spans="1:8" ht="15.75" customHeight="1">
      <c r="A213" s="175"/>
      <c r="B213" s="173" t="s">
        <v>251</v>
      </c>
      <c r="C213" s="176"/>
      <c r="D213" s="176"/>
      <c r="E213" s="177">
        <f>ABS(E181+E174)</f>
        <v>3691000</v>
      </c>
      <c r="F213" s="177">
        <f>ABS(F181+F174)</f>
        <v>2863455</v>
      </c>
      <c r="G213" s="177">
        <f>ABS(G181+G174)</f>
        <v>3786000</v>
      </c>
      <c r="H213" s="201">
        <f t="shared" si="16"/>
        <v>1.0257382823083174</v>
      </c>
    </row>
    <row r="214" spans="1:8" ht="15.75" customHeight="1" thickBot="1">
      <c r="A214" s="230" t="s">
        <v>14</v>
      </c>
      <c r="B214" s="231"/>
      <c r="C214" s="178" t="e">
        <f>ABS(C4+C183+C209+#REF!+#REF!)</f>
        <v>#REF!</v>
      </c>
      <c r="D214" s="178" t="e">
        <f>ABS(D4+D183+D209+#REF!+#REF!)</f>
        <v>#REF!</v>
      </c>
      <c r="E214" s="37">
        <f>ABS(E171+E213)</f>
        <v>9053000</v>
      </c>
      <c r="F214" s="37">
        <f>ABS(F171+F213)</f>
        <v>6773825</v>
      </c>
      <c r="G214" s="37">
        <f>ABS(G171+G213)</f>
        <v>9330000</v>
      </c>
      <c r="H214" s="202">
        <f t="shared" si="16"/>
        <v>1.030597591958467</v>
      </c>
    </row>
    <row r="215" spans="1:8" ht="15.75" customHeight="1" thickTop="1">
      <c r="A215" s="38"/>
      <c r="H215" s="39"/>
    </row>
    <row r="216" spans="1:8" ht="15.75" customHeight="1">
      <c r="A216" s="38"/>
      <c r="G216" s="61"/>
      <c r="H216" s="40"/>
    </row>
    <row r="217" ht="15.75" customHeight="1">
      <c r="A217" s="38"/>
    </row>
    <row r="218" spans="1:7" ht="15.75" customHeight="1">
      <c r="A218" s="38"/>
      <c r="G218" s="61"/>
    </row>
    <row r="219" spans="1:11" ht="15.75" customHeight="1">
      <c r="A219" s="38"/>
      <c r="K219" s="71"/>
    </row>
    <row r="220" ht="15.75" customHeight="1">
      <c r="A220" s="38"/>
    </row>
    <row r="221" ht="15.75" customHeight="1">
      <c r="A221" s="38"/>
    </row>
    <row r="222" ht="15.75" customHeight="1">
      <c r="A222" s="38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</sheetData>
  <sheetProtection/>
  <mergeCells count="2">
    <mergeCell ref="A214:B214"/>
    <mergeCell ref="A1:H1"/>
  </mergeCells>
  <printOptions/>
  <pageMargins left="0.7480314960629921" right="0.7480314960629921" top="0.984251968503937" bottom="0.6692913385826772" header="0.5118110236220472" footer="0.5118110236220472"/>
  <pageSetup horizontalDpi="600" verticalDpi="600" orientation="portrait" paperSize="9" r:id="rId3"/>
  <headerFooter alignWithMargins="0">
    <oddHeader>&amp;CStranica &amp;P&amp;R&amp;"Arial,Podebljano"&amp;12N A C R 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OPCINACITLUK</dc:creator>
  <cp:keywords/>
  <dc:description/>
  <cp:lastModifiedBy>Financije1</cp:lastModifiedBy>
  <cp:lastPrinted>2019-11-28T08:30:09Z</cp:lastPrinted>
  <dcterms:created xsi:type="dcterms:W3CDTF">2006-10-26T11:59:23Z</dcterms:created>
  <dcterms:modified xsi:type="dcterms:W3CDTF">2019-12-11T07:26:24Z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4122</vt:i4>
  </property>
</Properties>
</file>